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ata Files\Lonnie\Flat Earth\"/>
    </mc:Choice>
  </mc:AlternateContent>
  <bookViews>
    <workbookView xWindow="0" yWindow="0" windowWidth="24000" windowHeight="8595"/>
  </bookViews>
  <sheets>
    <sheet name="Heliocentric Model Calculations" sheetId="1" r:id="rId1"/>
  </sheets>
  <definedNames>
    <definedName name="_xlnm.Print_Area" localSheetId="0">'Heliocentric Model Calculations'!$A$1:$AC$85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J8" i="1" l="1"/>
  <c r="L31" i="1"/>
  <c r="Z11" i="1"/>
  <c r="Z8" i="1" s="1"/>
  <c r="J12" i="1"/>
  <c r="I51" i="1" s="1"/>
  <c r="J4" i="1"/>
  <c r="J6" i="1" l="1"/>
  <c r="J5" i="1"/>
  <c r="L47" i="1"/>
  <c r="J13" i="1"/>
  <c r="I55" i="1" l="1"/>
  <c r="P32" i="1" l="1"/>
  <c r="Z5" i="1"/>
  <c r="T62" i="1" l="1"/>
  <c r="P61" i="1"/>
  <c r="B49" i="1"/>
  <c r="P37" i="1"/>
  <c r="I33" i="1"/>
  <c r="T30" i="1"/>
  <c r="J19" i="1"/>
  <c r="J18" i="1"/>
  <c r="X36" i="1"/>
  <c r="Z4" i="1" l="1"/>
  <c r="S38" i="1" s="1"/>
  <c r="Z6" i="1"/>
  <c r="S36" i="1" s="1"/>
  <c r="Z7" i="1"/>
  <c r="K38" i="1"/>
  <c r="AB58" i="1"/>
  <c r="V51" i="1"/>
  <c r="Q52" i="1"/>
  <c r="Z9" i="1"/>
  <c r="X37" i="1" l="1"/>
  <c r="J42" i="1"/>
  <c r="Z10" i="1"/>
  <c r="Z38" i="1"/>
  <c r="T50" i="1" l="1"/>
  <c r="F41" i="1"/>
  <c r="J15" i="1"/>
  <c r="K52" i="1" s="1"/>
  <c r="J14" i="1" l="1"/>
  <c r="G44" i="1" s="1"/>
</calcChain>
</file>

<file path=xl/sharedStrings.xml><?xml version="1.0" encoding="utf-8"?>
<sst xmlns="http://schemas.openxmlformats.org/spreadsheetml/2006/main" count="62" uniqueCount="34">
  <si>
    <t>IMPERIAL CALCULATIONS</t>
  </si>
  <si>
    <t>Description</t>
  </si>
  <si>
    <t>Unit</t>
  </si>
  <si>
    <t>Unit of Measure</t>
  </si>
  <si>
    <t>Arc/Curvature Length "A"</t>
  </si>
  <si>
    <t>Miles</t>
  </si>
  <si>
    <t>Arc/Curvature Length "C"</t>
  </si>
  <si>
    <t>View Point Elevation</t>
  </si>
  <si>
    <t>Distance below Curvature</t>
  </si>
  <si>
    <t>Actual Horizon Distance to Curvature End Point</t>
  </si>
  <si>
    <t>Diameter of the Earth</t>
  </si>
  <si>
    <t>Radius of the Earth</t>
  </si>
  <si>
    <t>Circumference of the Earth</t>
  </si>
  <si>
    <t>Deg</t>
  </si>
  <si>
    <t>Degrees in Circle</t>
  </si>
  <si>
    <t>Curvature End Point to Horizon End Point</t>
  </si>
  <si>
    <t>Elevation of Object</t>
  </si>
  <si>
    <t>Length of X Line to Tanget "A"</t>
  </si>
  <si>
    <t>Overall Length of Angle at X Line "A"</t>
  </si>
  <si>
    <t>Degree of Line "A"</t>
  </si>
  <si>
    <t>Degree of Line "B"</t>
  </si>
  <si>
    <t>Length of X Line to Tanget "B"</t>
  </si>
  <si>
    <t>Length of X Line to Tanget "C"</t>
  </si>
  <si>
    <t>Length of Line from Tanget "A" to Horizon End Point</t>
  </si>
  <si>
    <t>Degree of Line "C"</t>
  </si>
  <si>
    <t>Overall Distance of Tangent Lines "B" and "C"</t>
  </si>
  <si>
    <t>Distance from Tangent Point to Object</t>
  </si>
  <si>
    <t>Distance from Tangent Point to View Point</t>
  </si>
  <si>
    <t>Overall Length of Angle at X Line "C"</t>
  </si>
  <si>
    <t>Google City to City Distance</t>
  </si>
  <si>
    <t>Distance to Horizon</t>
  </si>
  <si>
    <t>Horizon Model</t>
  </si>
  <si>
    <t>View Point Model</t>
  </si>
  <si>
    <t>Overall Length of X Line to Object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</si>
</sst>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0.00&quot; deg&quot;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sz val="16"/>
      <color theme="7" tint="-0.499984740745262"/>
      <name val="Calibri"/>
      <family val="2"/>
      <scheme val="minor"/>
    </font>
    <font>
      <sz val="10"/>
      <color rgb="FF7030A0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theme="7" tint="-0.499984740745262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6"/>
      <color rgb="FFB8089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1CCF0"/>
        <bgColor indexed="64"/>
      </patternFill>
    </fill>
    <fill>
      <patternFill patternType="solid">
        <fgColor rgb="FFBAE8B2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rgb="FFD0C594"/>
        <bgColor indexed="64"/>
      </patternFill>
    </fill>
    <fill>
      <patternFill patternType="solid">
        <fgColor rgb="FFFADCB4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/>
    <xf numFmtId="4" fontId="10" fillId="0" borderId="0" xfId="0" applyNumberFormat="1" applyFont="1" applyFill="1" applyBorder="1" applyAlignment="1">
      <alignment horizontal="center" vertical="center" textRotation="120"/>
    </xf>
    <xf numFmtId="0" fontId="11" fillId="0" borderId="0" xfId="0" applyFont="1"/>
    <xf numFmtId="4" fontId="8" fillId="0" borderId="0" xfId="0" applyNumberFormat="1" applyFont="1" applyFill="1" applyBorder="1" applyAlignment="1">
      <alignment vertical="center" textRotation="45"/>
    </xf>
    <xf numFmtId="2" fontId="12" fillId="0" borderId="0" xfId="2" applyNumberFormat="1" applyFont="1" applyBorder="1" applyAlignment="1">
      <alignment vertical="center" textRotation="45"/>
    </xf>
    <xf numFmtId="4" fontId="2" fillId="0" borderId="0" xfId="0" applyNumberFormat="1" applyFont="1" applyBorder="1" applyAlignment="1">
      <alignment vertical="center" textRotation="90"/>
    </xf>
    <xf numFmtId="4" fontId="2" fillId="0" borderId="0" xfId="0" applyNumberFormat="1" applyFont="1" applyBorder="1" applyAlignment="1">
      <alignment vertical="top"/>
    </xf>
    <xf numFmtId="2" fontId="15" fillId="0" borderId="0" xfId="2" applyNumberFormat="1" applyFont="1" applyBorder="1" applyAlignment="1">
      <alignment horizontal="center" vertical="center" textRotation="45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" fontId="17" fillId="0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164" fontId="18" fillId="0" borderId="0" xfId="2" applyNumberFormat="1" applyFont="1" applyBorder="1" applyAlignment="1">
      <alignment horizontal="center" vertical="center" textRotation="45"/>
    </xf>
    <xf numFmtId="4" fontId="12" fillId="0" borderId="0" xfId="0" applyNumberFormat="1" applyFont="1" applyFill="1" applyBorder="1" applyAlignment="1">
      <alignment vertical="center"/>
    </xf>
    <xf numFmtId="2" fontId="0" fillId="0" borderId="0" xfId="0" applyNumberFormat="1" applyBorder="1" applyAlignment="1">
      <alignment vertical="center"/>
    </xf>
    <xf numFmtId="2" fontId="19" fillId="0" borderId="0" xfId="0" applyNumberFormat="1" applyFont="1" applyBorder="1" applyAlignment="1">
      <alignment vertical="center" textRotation="90"/>
    </xf>
    <xf numFmtId="2" fontId="17" fillId="0" borderId="0" xfId="2" applyNumberFormat="1" applyFont="1" applyBorder="1" applyAlignment="1">
      <alignment horizontal="center" vertical="center" textRotation="45"/>
    </xf>
    <xf numFmtId="43" fontId="20" fillId="0" borderId="0" xfId="1" applyFont="1" applyBorder="1" applyAlignment="1" applyProtection="1">
      <alignment vertical="center"/>
      <protection locked="0"/>
    </xf>
    <xf numFmtId="2" fontId="0" fillId="0" borderId="0" xfId="0" applyNumberFormat="1" applyBorder="1" applyAlignment="1">
      <alignment horizontal="left" vertical="center"/>
    </xf>
    <xf numFmtId="1" fontId="0" fillId="0" borderId="0" xfId="2" applyNumberFormat="1" applyFont="1" applyBorder="1" applyAlignment="1">
      <alignment horizontal="center" vertical="center"/>
    </xf>
    <xf numFmtId="9" fontId="0" fillId="0" borderId="0" xfId="2" applyFont="1" applyBorder="1" applyAlignment="1">
      <alignment horizontal="center" vertical="center"/>
    </xf>
    <xf numFmtId="43" fontId="23" fillId="0" borderId="0" xfId="1" applyFont="1" applyBorder="1" applyAlignment="1">
      <alignment vertical="center"/>
    </xf>
    <xf numFmtId="43" fontId="24" fillId="0" borderId="0" xfId="0" applyNumberFormat="1" applyFont="1" applyFill="1" applyBorder="1" applyAlignment="1">
      <alignment horizontal="center" vertical="center"/>
    </xf>
    <xf numFmtId="43" fontId="25" fillId="0" borderId="0" xfId="1" applyFont="1" applyBorder="1" applyAlignment="1">
      <alignment vertical="center"/>
    </xf>
    <xf numFmtId="43" fontId="19" fillId="0" borderId="0" xfId="1" applyFont="1" applyBorder="1" applyAlignment="1">
      <alignment vertical="center"/>
    </xf>
    <xf numFmtId="43" fontId="27" fillId="0" borderId="0" xfId="1" applyFont="1" applyBorder="1" applyAlignment="1">
      <alignment vertical="center"/>
    </xf>
    <xf numFmtId="43" fontId="28" fillId="0" borderId="0" xfId="1" applyFont="1" applyBorder="1" applyAlignment="1">
      <alignment vertical="center"/>
    </xf>
    <xf numFmtId="43" fontId="29" fillId="0" borderId="0" xfId="1" applyNumberFormat="1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43" fontId="20" fillId="0" borderId="0" xfId="1" applyFont="1" applyBorder="1" applyAlignment="1">
      <alignment vertical="center"/>
    </xf>
    <xf numFmtId="4" fontId="30" fillId="0" borderId="0" xfId="0" applyNumberFormat="1" applyFont="1" applyBorder="1" applyAlignment="1">
      <alignment horizontal="center" vertical="center"/>
    </xf>
    <xf numFmtId="43" fontId="24" fillId="0" borderId="0" xfId="1" applyFont="1" applyFill="1" applyBorder="1" applyAlignment="1">
      <alignment vertical="center"/>
    </xf>
    <xf numFmtId="43" fontId="0" fillId="0" borderId="0" xfId="0" applyNumberFormat="1" applyAlignment="1">
      <alignment horizont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" fontId="5" fillId="0" borderId="0" xfId="0" applyNumberFormat="1" applyFont="1" applyFill="1" applyBorder="1" applyAlignment="1">
      <alignment horizontal="right" vertical="center"/>
    </xf>
    <xf numFmtId="2" fontId="3" fillId="0" borderId="0" xfId="0" applyNumberFormat="1" applyFont="1" applyBorder="1" applyAlignment="1">
      <alignment horizontal="center" vertical="center"/>
    </xf>
    <xf numFmtId="0" fontId="9" fillId="0" borderId="0" xfId="0" applyFont="1"/>
    <xf numFmtId="4" fontId="8" fillId="0" borderId="0" xfId="0" applyNumberFormat="1" applyFont="1" applyFill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" fontId="4" fillId="0" borderId="2" xfId="1" applyNumberFormat="1" applyFont="1" applyFill="1" applyBorder="1" applyAlignment="1">
      <alignment horizontal="center" vertical="center"/>
    </xf>
    <xf numFmtId="4" fontId="4" fillId="0" borderId="3" xfId="1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4" fontId="34" fillId="0" borderId="2" xfId="0" applyNumberFormat="1" applyFont="1" applyFill="1" applyBorder="1" applyAlignment="1">
      <alignment horizontal="center" vertical="center"/>
    </xf>
    <xf numFmtId="4" fontId="34" fillId="0" borderId="4" xfId="0" applyNumberFormat="1" applyFont="1" applyFill="1" applyBorder="1" applyAlignment="1">
      <alignment horizontal="center" vertical="center"/>
    </xf>
    <xf numFmtId="4" fontId="5" fillId="3" borderId="2" xfId="1" applyNumberFormat="1" applyFont="1" applyFill="1" applyBorder="1" applyAlignment="1">
      <alignment horizontal="center" vertical="center"/>
    </xf>
    <xf numFmtId="4" fontId="5" fillId="3" borderId="4" xfId="1" applyNumberFormat="1" applyFont="1" applyFill="1" applyBorder="1" applyAlignment="1">
      <alignment horizontal="center" vertical="center"/>
    </xf>
    <xf numFmtId="4" fontId="6" fillId="0" borderId="0" xfId="1" applyNumberFormat="1" applyFont="1" applyBorder="1" applyAlignment="1">
      <alignment horizontal="center" vertical="center" textRotation="90"/>
    </xf>
    <xf numFmtId="4" fontId="11" fillId="0" borderId="0" xfId="0" applyNumberFormat="1" applyFont="1" applyAlignment="1">
      <alignment horizontal="center"/>
    </xf>
    <xf numFmtId="0" fontId="3" fillId="8" borderId="2" xfId="0" applyFont="1" applyFill="1" applyBorder="1" applyAlignment="1">
      <alignment horizontal="left" vertical="center"/>
    </xf>
    <xf numFmtId="0" fontId="3" fillId="8" borderId="3" xfId="0" applyFont="1" applyFill="1" applyBorder="1" applyAlignment="1">
      <alignment horizontal="left" vertical="center"/>
    </xf>
    <xf numFmtId="0" fontId="3" fillId="8" borderId="4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0" fontId="3" fillId="7" borderId="2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1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" fontId="6" fillId="0" borderId="0" xfId="0" applyNumberFormat="1" applyFont="1" applyBorder="1" applyAlignment="1">
      <alignment horizontal="center" vertical="center"/>
    </xf>
    <xf numFmtId="4" fontId="32" fillId="0" borderId="0" xfId="0" applyNumberFormat="1" applyFont="1" applyBorder="1" applyAlignment="1">
      <alignment horizontal="center" vertical="center" textRotation="37"/>
    </xf>
    <xf numFmtId="4" fontId="2" fillId="0" borderId="0" xfId="0" applyNumberFormat="1" applyFont="1" applyBorder="1" applyAlignment="1">
      <alignment horizontal="center" vertical="center" textRotation="37"/>
    </xf>
    <xf numFmtId="164" fontId="13" fillId="0" borderId="0" xfId="2" applyNumberFormat="1" applyFont="1" applyBorder="1" applyAlignment="1">
      <alignment horizontal="left" vertical="center" textRotation="143"/>
    </xf>
    <xf numFmtId="4" fontId="2" fillId="0" borderId="0" xfId="0" applyNumberFormat="1" applyFont="1" applyBorder="1" applyAlignment="1">
      <alignment horizontal="center" vertical="center" textRotation="45"/>
    </xf>
    <xf numFmtId="4" fontId="2" fillId="0" borderId="0" xfId="0" applyNumberFormat="1" applyFont="1" applyBorder="1" applyAlignment="1">
      <alignment horizontal="center" vertical="center" textRotation="130"/>
    </xf>
    <xf numFmtId="4" fontId="14" fillId="0" borderId="0" xfId="0" applyNumberFormat="1" applyFont="1" applyBorder="1" applyAlignment="1">
      <alignment horizontal="center" vertical="center" textRotation="45"/>
    </xf>
    <xf numFmtId="164" fontId="13" fillId="0" borderId="0" xfId="2" applyNumberFormat="1" applyFont="1" applyBorder="1" applyAlignment="1">
      <alignment horizontal="center" vertical="center" textRotation="130"/>
    </xf>
    <xf numFmtId="164" fontId="13" fillId="0" borderId="0" xfId="2" applyNumberFormat="1" applyFont="1" applyBorder="1" applyAlignment="1">
      <alignment horizontal="center" vertical="center" textRotation="45"/>
    </xf>
    <xf numFmtId="4" fontId="6" fillId="0" borderId="0" xfId="0" applyNumberFormat="1" applyFont="1" applyBorder="1" applyAlignment="1">
      <alignment horizontal="right" vertical="center"/>
    </xf>
    <xf numFmtId="4" fontId="2" fillId="0" borderId="0" xfId="1" applyNumberFormat="1" applyFont="1" applyBorder="1" applyAlignment="1">
      <alignment horizontal="center" vertical="center" textRotation="90"/>
    </xf>
    <xf numFmtId="4" fontId="7" fillId="0" borderId="0" xfId="1" applyNumberFormat="1" applyFont="1" applyBorder="1" applyAlignment="1">
      <alignment horizontal="center" vertical="center" textRotation="90"/>
    </xf>
    <xf numFmtId="4" fontId="8" fillId="0" borderId="0" xfId="0" applyNumberFormat="1" applyFont="1" applyFill="1" applyBorder="1" applyAlignment="1">
      <alignment horizontal="left" vertical="top" textRotation="15"/>
    </xf>
    <xf numFmtId="4" fontId="6" fillId="0" borderId="0" xfId="0" applyNumberFormat="1" applyFont="1" applyFill="1" applyBorder="1" applyAlignment="1">
      <alignment horizontal="left" vertical="top" textRotation="115"/>
    </xf>
    <xf numFmtId="4" fontId="8" fillId="0" borderId="0" xfId="0" applyNumberFormat="1" applyFont="1" applyFill="1" applyBorder="1" applyAlignment="1">
      <alignment horizontal="center" vertical="center" textRotation="45"/>
    </xf>
    <xf numFmtId="4" fontId="2" fillId="0" borderId="0" xfId="2" applyNumberFormat="1" applyFont="1" applyBorder="1" applyAlignment="1">
      <alignment horizontal="left" textRotation="143"/>
    </xf>
    <xf numFmtId="4" fontId="16" fillId="0" borderId="0" xfId="0" applyNumberFormat="1" applyFont="1" applyBorder="1" applyAlignment="1">
      <alignment horizontal="center" vertical="center" textRotation="180"/>
    </xf>
    <xf numFmtId="4" fontId="2" fillId="0" borderId="0" xfId="0" applyNumberFormat="1" applyFont="1" applyBorder="1" applyAlignment="1">
      <alignment horizontal="center" vertical="center" textRotation="90"/>
    </xf>
    <xf numFmtId="2" fontId="19" fillId="0" borderId="0" xfId="0" applyNumberFormat="1" applyFont="1" applyBorder="1" applyAlignment="1">
      <alignment horizontal="center" vertical="center" textRotation="90" wrapText="1"/>
    </xf>
    <xf numFmtId="4" fontId="21" fillId="0" borderId="0" xfId="0" applyNumberFormat="1" applyFont="1" applyBorder="1" applyAlignment="1">
      <alignment horizontal="center" vertical="center" textRotation="90"/>
    </xf>
    <xf numFmtId="4" fontId="22" fillId="0" borderId="0" xfId="0" applyNumberFormat="1" applyFont="1" applyBorder="1" applyAlignment="1">
      <alignment horizontal="center" vertical="center" textRotation="90"/>
    </xf>
    <xf numFmtId="0" fontId="0" fillId="0" borderId="0" xfId="0" applyBorder="1" applyAlignment="1">
      <alignment horizontal="center" vertical="center" wrapText="1"/>
    </xf>
    <xf numFmtId="4" fontId="24" fillId="0" borderId="0" xfId="0" applyNumberFormat="1" applyFont="1" applyFill="1" applyBorder="1" applyAlignment="1">
      <alignment horizontal="center" vertical="center"/>
    </xf>
    <xf numFmtId="4" fontId="26" fillId="0" borderId="0" xfId="0" applyNumberFormat="1" applyFont="1" applyBorder="1" applyAlignment="1">
      <alignment horizontal="center" vertical="center"/>
    </xf>
    <xf numFmtId="2" fontId="15" fillId="0" borderId="0" xfId="2" applyNumberFormat="1" applyFont="1" applyBorder="1" applyAlignment="1">
      <alignment horizontal="center" vertical="center" textRotation="45"/>
    </xf>
    <xf numFmtId="4" fontId="3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9" fontId="4" fillId="3" borderId="2" xfId="1" applyNumberFormat="1" applyFont="1" applyFill="1" applyBorder="1" applyAlignment="1" applyProtection="1">
      <alignment horizontal="center" vertical="center"/>
      <protection locked="0"/>
    </xf>
    <xf numFmtId="39" fontId="4" fillId="3" borderId="4" xfId="1" applyNumberFormat="1" applyFont="1" applyFill="1" applyBorder="1" applyAlignment="1" applyProtection="1">
      <alignment horizontal="center" vertical="center"/>
      <protection locked="0"/>
    </xf>
    <xf numFmtId="164" fontId="33" fillId="11" borderId="2" xfId="1" applyNumberFormat="1" applyFont="1" applyFill="1" applyBorder="1" applyAlignment="1">
      <alignment horizontal="center" vertical="center"/>
    </xf>
    <xf numFmtId="164" fontId="33" fillId="11" borderId="4" xfId="1" applyNumberFormat="1" applyFont="1" applyFill="1" applyBorder="1" applyAlignment="1">
      <alignment horizontal="center" vertical="center"/>
    </xf>
    <xf numFmtId="4" fontId="0" fillId="0" borderId="0" xfId="0" applyNumberFormat="1"/>
    <xf numFmtId="4" fontId="2" fillId="0" borderId="0" xfId="0" applyNumberFormat="1" applyFont="1" applyBorder="1" applyAlignment="1">
      <alignment horizontal="left" vertical="top" textRotation="4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B9"/>
      <color rgb="FFFADCB4"/>
      <color rgb="FFF8CA8C"/>
      <color rgb="FFD0C594"/>
      <color rgb="FFC5B779"/>
      <color rgb="FF684F00"/>
      <color rgb="FFFFC9C9"/>
      <color rgb="FFFFB7B7"/>
      <color rgb="FFBAE8B2"/>
      <color rgb="FFCEEA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347832</xdr:colOff>
      <xdr:row>36</xdr:row>
      <xdr:rowOff>45481</xdr:rowOff>
    </xdr:from>
    <xdr:to>
      <xdr:col>26</xdr:col>
      <xdr:colOff>336362</xdr:colOff>
      <xdr:row>84</xdr:row>
      <xdr:rowOff>54685</xdr:rowOff>
    </xdr:to>
    <xdr:sp macro="" textlink="">
      <xdr:nvSpPr>
        <xdr:cNvPr id="8" name="Pie 7"/>
        <xdr:cNvSpPr>
          <a:spLocks/>
        </xdr:cNvSpPr>
      </xdr:nvSpPr>
      <xdr:spPr>
        <a:xfrm>
          <a:off x="1109832" y="7105887"/>
          <a:ext cx="9132530" cy="9224642"/>
        </a:xfrm>
        <a:prstGeom prst="pie">
          <a:avLst>
            <a:gd name="adj1" fmla="val 16189413"/>
            <a:gd name="adj2" fmla="val 18895281"/>
          </a:avLst>
        </a:prstGeom>
        <a:solidFill>
          <a:srgbClr val="0070C0">
            <a:alpha val="25098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2</xdr:col>
      <xdr:colOff>357021</xdr:colOff>
      <xdr:row>36</xdr:row>
      <xdr:rowOff>48086</xdr:rowOff>
    </xdr:from>
    <xdr:to>
      <xdr:col>26</xdr:col>
      <xdr:colOff>345551</xdr:colOff>
      <xdr:row>84</xdr:row>
      <xdr:rowOff>57290</xdr:rowOff>
    </xdr:to>
    <xdr:sp macro="" textlink="">
      <xdr:nvSpPr>
        <xdr:cNvPr id="2" name="Pie 1"/>
        <xdr:cNvSpPr>
          <a:spLocks/>
        </xdr:cNvSpPr>
      </xdr:nvSpPr>
      <xdr:spPr>
        <a:xfrm>
          <a:off x="1119021" y="7108492"/>
          <a:ext cx="9132530" cy="9224642"/>
        </a:xfrm>
        <a:prstGeom prst="pie">
          <a:avLst>
            <a:gd name="adj1" fmla="val 18893043"/>
            <a:gd name="adj2" fmla="val 21591742"/>
          </a:avLst>
        </a:prstGeom>
        <a:solidFill>
          <a:srgbClr val="7030A0">
            <a:alpha val="25098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 anchorCtr="1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5</xdr:col>
      <xdr:colOff>88584</xdr:colOff>
      <xdr:row>30</xdr:row>
      <xdr:rowOff>62839</xdr:rowOff>
    </xdr:from>
    <xdr:to>
      <xdr:col>14</xdr:col>
      <xdr:colOff>324328</xdr:colOff>
      <xdr:row>45</xdr:row>
      <xdr:rowOff>64030</xdr:rowOff>
    </xdr:to>
    <xdr:sp macro="" textlink="">
      <xdr:nvSpPr>
        <xdr:cNvPr id="3" name="Freeform 2"/>
        <xdr:cNvSpPr/>
      </xdr:nvSpPr>
      <xdr:spPr>
        <a:xfrm>
          <a:off x="1993584" y="5980245"/>
          <a:ext cx="3664744" cy="2858691"/>
        </a:xfrm>
        <a:custGeom>
          <a:avLst/>
          <a:gdLst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71500 w 3673078"/>
            <a:gd name="connsiteY27" fmla="*/ 2399109 h 2863453"/>
            <a:gd name="connsiteX28" fmla="*/ 416718 w 3673078"/>
            <a:gd name="connsiteY28" fmla="*/ 2589609 h 2863453"/>
            <a:gd name="connsiteX29" fmla="*/ 297656 w 3673078"/>
            <a:gd name="connsiteY29" fmla="*/ 2702719 h 2863453"/>
            <a:gd name="connsiteX30" fmla="*/ 238125 w 3673078"/>
            <a:gd name="connsiteY30" fmla="*/ 276820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71500 w 3673078"/>
            <a:gd name="connsiteY27" fmla="*/ 2399109 h 2863453"/>
            <a:gd name="connsiteX28" fmla="*/ 416718 w 3673078"/>
            <a:gd name="connsiteY28" fmla="*/ 2589609 h 2863453"/>
            <a:gd name="connsiteX29" fmla="*/ 297656 w 3673078"/>
            <a:gd name="connsiteY29" fmla="*/ 2702719 h 2863453"/>
            <a:gd name="connsiteX30" fmla="*/ 238125 w 3673078"/>
            <a:gd name="connsiteY30" fmla="*/ 276820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71500 w 3673078"/>
            <a:gd name="connsiteY27" fmla="*/ 2399109 h 2863453"/>
            <a:gd name="connsiteX28" fmla="*/ 416718 w 3673078"/>
            <a:gd name="connsiteY28" fmla="*/ 2589609 h 2863453"/>
            <a:gd name="connsiteX29" fmla="*/ 297656 w 3673078"/>
            <a:gd name="connsiteY29" fmla="*/ 2702719 h 2863453"/>
            <a:gd name="connsiteX30" fmla="*/ 197657 w 3673078"/>
            <a:gd name="connsiteY30" fmla="*/ 2706290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71500 w 3673078"/>
            <a:gd name="connsiteY27" fmla="*/ 2399109 h 2863453"/>
            <a:gd name="connsiteX28" fmla="*/ 416718 w 3673078"/>
            <a:gd name="connsiteY28" fmla="*/ 2589609 h 2863453"/>
            <a:gd name="connsiteX29" fmla="*/ 278613 w 3673078"/>
            <a:gd name="connsiteY29" fmla="*/ 2605088 h 2863453"/>
            <a:gd name="connsiteX30" fmla="*/ 197657 w 3673078"/>
            <a:gd name="connsiteY30" fmla="*/ 2706290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71500 w 3673078"/>
            <a:gd name="connsiteY27" fmla="*/ 2399109 h 2863453"/>
            <a:gd name="connsiteX28" fmla="*/ 397674 w 3673078"/>
            <a:gd name="connsiteY28" fmla="*/ 2515790 h 2863453"/>
            <a:gd name="connsiteX29" fmla="*/ 278613 w 3673078"/>
            <a:gd name="connsiteY29" fmla="*/ 2605088 h 2863453"/>
            <a:gd name="connsiteX30" fmla="*/ 197657 w 3673078"/>
            <a:gd name="connsiteY30" fmla="*/ 2706290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397674 w 3673078"/>
            <a:gd name="connsiteY28" fmla="*/ 2515790 h 2863453"/>
            <a:gd name="connsiteX29" fmla="*/ 278613 w 3673078"/>
            <a:gd name="connsiteY29" fmla="*/ 2605088 h 2863453"/>
            <a:gd name="connsiteX30" fmla="*/ 197657 w 3673078"/>
            <a:gd name="connsiteY30" fmla="*/ 2706290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397674 w 3673078"/>
            <a:gd name="connsiteY28" fmla="*/ 2515790 h 2863453"/>
            <a:gd name="connsiteX29" fmla="*/ 302417 w 3673078"/>
            <a:gd name="connsiteY29" fmla="*/ 2640806 h 2863453"/>
            <a:gd name="connsiteX30" fmla="*/ 197657 w 3673078"/>
            <a:gd name="connsiteY30" fmla="*/ 2706290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397674 w 3673078"/>
            <a:gd name="connsiteY28" fmla="*/ 2515790 h 2863453"/>
            <a:gd name="connsiteX29" fmla="*/ 302417 w 3673078"/>
            <a:gd name="connsiteY29" fmla="*/ 2640806 h 2863453"/>
            <a:gd name="connsiteX30" fmla="*/ 261930 w 3673078"/>
            <a:gd name="connsiteY30" fmla="*/ 2699146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397674 w 3673078"/>
            <a:gd name="connsiteY28" fmla="*/ 2515790 h 2863453"/>
            <a:gd name="connsiteX29" fmla="*/ 302417 w 3673078"/>
            <a:gd name="connsiteY29" fmla="*/ 2640806 h 2863453"/>
            <a:gd name="connsiteX30" fmla="*/ 261930 w 3673078"/>
            <a:gd name="connsiteY30" fmla="*/ 2699146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397674 w 3673078"/>
            <a:gd name="connsiteY28" fmla="*/ 2515790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708422 w 3673078"/>
            <a:gd name="connsiteY26" fmla="*/ 2297906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33437 w 3673078"/>
            <a:gd name="connsiteY25" fmla="*/ 2190750 h 2863453"/>
            <a:gd name="connsiteX26" fmla="*/ 696519 w 3673078"/>
            <a:gd name="connsiteY26" fmla="*/ 2271713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1006078 w 3673078"/>
            <a:gd name="connsiteY24" fmla="*/ 2059781 h 2863453"/>
            <a:gd name="connsiteX25" fmla="*/ 828676 w 3673078"/>
            <a:gd name="connsiteY25" fmla="*/ 2157413 h 2863453"/>
            <a:gd name="connsiteX26" fmla="*/ 696519 w 3673078"/>
            <a:gd name="connsiteY26" fmla="*/ 2271713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8676 w 3673078"/>
            <a:gd name="connsiteY25" fmla="*/ 2157413 h 2863453"/>
            <a:gd name="connsiteX26" fmla="*/ 696519 w 3673078"/>
            <a:gd name="connsiteY26" fmla="*/ 2271713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96519 w 3673078"/>
            <a:gd name="connsiteY26" fmla="*/ 2271713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69118 w 3673078"/>
            <a:gd name="connsiteY27" fmla="*/ 2356247 h 2863453"/>
            <a:gd name="connsiteX28" fmla="*/ 404816 w 3673078"/>
            <a:gd name="connsiteY28" fmla="*/ 2522933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69118 w 3673078"/>
            <a:gd name="connsiteY27" fmla="*/ 2356247 h 2863453"/>
            <a:gd name="connsiteX28" fmla="*/ 461947 w 3673078"/>
            <a:gd name="connsiteY28" fmla="*/ 2463402 h 2863453"/>
            <a:gd name="connsiteX29" fmla="*/ 302417 w 3673078"/>
            <a:gd name="connsiteY29" fmla="*/ 2640806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69118 w 3673078"/>
            <a:gd name="connsiteY27" fmla="*/ 2356247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71499 w 3673078"/>
            <a:gd name="connsiteY27" fmla="*/ 2363391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52408 w 3673078"/>
            <a:gd name="connsiteY30" fmla="*/ 2694383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71499 w 3673078"/>
            <a:gd name="connsiteY27" fmla="*/ 2363391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35745 w 3673078"/>
            <a:gd name="connsiteY30" fmla="*/ 2734865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71499 w 3673078"/>
            <a:gd name="connsiteY27" fmla="*/ 2363391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45266 w 3673078"/>
            <a:gd name="connsiteY30" fmla="*/ 2703909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71499 w 3673078"/>
            <a:gd name="connsiteY27" fmla="*/ 2363391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45266 w 3673078"/>
            <a:gd name="connsiteY30" fmla="*/ 2703909 h 2863453"/>
            <a:gd name="connsiteX31" fmla="*/ 113109 w 3673078"/>
            <a:gd name="connsiteY31" fmla="*/ 2863453 h 2863453"/>
            <a:gd name="connsiteX0" fmla="*/ 113109 w 3673078"/>
            <a:gd name="connsiteY0" fmla="*/ 2863453 h 2863453"/>
            <a:gd name="connsiteX1" fmla="*/ 0 w 3673078"/>
            <a:gd name="connsiteY1" fmla="*/ 2762250 h 2863453"/>
            <a:gd name="connsiteX2" fmla="*/ 3673078 w 3673078"/>
            <a:gd name="connsiteY2" fmla="*/ 0 h 2863453"/>
            <a:gd name="connsiteX3" fmla="*/ 3673078 w 3673078"/>
            <a:gd name="connsiteY3" fmla="*/ 1148953 h 2863453"/>
            <a:gd name="connsiteX4" fmla="*/ 3571875 w 3673078"/>
            <a:gd name="connsiteY4" fmla="*/ 1143000 h 2863453"/>
            <a:gd name="connsiteX5" fmla="*/ 3387328 w 3673078"/>
            <a:gd name="connsiteY5" fmla="*/ 1154906 h 2863453"/>
            <a:gd name="connsiteX6" fmla="*/ 3262312 w 3673078"/>
            <a:gd name="connsiteY6" fmla="*/ 1160859 h 2863453"/>
            <a:gd name="connsiteX7" fmla="*/ 3095625 w 3673078"/>
            <a:gd name="connsiteY7" fmla="*/ 1160859 h 2863453"/>
            <a:gd name="connsiteX8" fmla="*/ 2893218 w 3673078"/>
            <a:gd name="connsiteY8" fmla="*/ 1196578 h 2863453"/>
            <a:gd name="connsiteX9" fmla="*/ 2744390 w 3673078"/>
            <a:gd name="connsiteY9" fmla="*/ 1250156 h 2863453"/>
            <a:gd name="connsiteX10" fmla="*/ 2583656 w 3673078"/>
            <a:gd name="connsiteY10" fmla="*/ 1262062 h 2863453"/>
            <a:gd name="connsiteX11" fmla="*/ 2482453 w 3673078"/>
            <a:gd name="connsiteY11" fmla="*/ 1309687 h 2863453"/>
            <a:gd name="connsiteX12" fmla="*/ 2315765 w 3673078"/>
            <a:gd name="connsiteY12" fmla="*/ 1357312 h 2863453"/>
            <a:gd name="connsiteX13" fmla="*/ 2202656 w 3673078"/>
            <a:gd name="connsiteY13" fmla="*/ 1387078 h 2863453"/>
            <a:gd name="connsiteX14" fmla="*/ 2053828 w 3673078"/>
            <a:gd name="connsiteY14" fmla="*/ 1440656 h 2863453"/>
            <a:gd name="connsiteX15" fmla="*/ 1916906 w 3673078"/>
            <a:gd name="connsiteY15" fmla="*/ 1476375 h 2863453"/>
            <a:gd name="connsiteX16" fmla="*/ 1827609 w 3673078"/>
            <a:gd name="connsiteY16" fmla="*/ 1518047 h 2863453"/>
            <a:gd name="connsiteX17" fmla="*/ 1696640 w 3673078"/>
            <a:gd name="connsiteY17" fmla="*/ 1595437 h 2863453"/>
            <a:gd name="connsiteX18" fmla="*/ 1577578 w 3673078"/>
            <a:gd name="connsiteY18" fmla="*/ 1643062 h 2863453"/>
            <a:gd name="connsiteX19" fmla="*/ 1446609 w 3673078"/>
            <a:gd name="connsiteY19" fmla="*/ 1738312 h 2863453"/>
            <a:gd name="connsiteX20" fmla="*/ 1363265 w 3673078"/>
            <a:gd name="connsiteY20" fmla="*/ 1779984 h 2863453"/>
            <a:gd name="connsiteX21" fmla="*/ 1244203 w 3673078"/>
            <a:gd name="connsiteY21" fmla="*/ 1851422 h 2863453"/>
            <a:gd name="connsiteX22" fmla="*/ 1172765 w 3673078"/>
            <a:gd name="connsiteY22" fmla="*/ 1928812 h 2863453"/>
            <a:gd name="connsiteX23" fmla="*/ 1113234 w 3673078"/>
            <a:gd name="connsiteY23" fmla="*/ 1952625 h 2863453"/>
            <a:gd name="connsiteX24" fmla="*/ 929902 w 3673078"/>
            <a:gd name="connsiteY24" fmla="*/ 2066925 h 2863453"/>
            <a:gd name="connsiteX25" fmla="*/ 823916 w 3673078"/>
            <a:gd name="connsiteY25" fmla="*/ 2150269 h 2863453"/>
            <a:gd name="connsiteX26" fmla="*/ 684617 w 3673078"/>
            <a:gd name="connsiteY26" fmla="*/ 2259807 h 2863453"/>
            <a:gd name="connsiteX27" fmla="*/ 571499 w 3673078"/>
            <a:gd name="connsiteY27" fmla="*/ 2363391 h 2863453"/>
            <a:gd name="connsiteX28" fmla="*/ 461947 w 3673078"/>
            <a:gd name="connsiteY28" fmla="*/ 2463402 h 2863453"/>
            <a:gd name="connsiteX29" fmla="*/ 326222 w 3673078"/>
            <a:gd name="connsiteY29" fmla="*/ 2609850 h 2863453"/>
            <a:gd name="connsiteX30" fmla="*/ 245266 w 3673078"/>
            <a:gd name="connsiteY30" fmla="*/ 2703909 h 2863453"/>
            <a:gd name="connsiteX31" fmla="*/ 113109 w 3673078"/>
            <a:gd name="connsiteY31" fmla="*/ 2863453 h 2863453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1947 w 3673078"/>
            <a:gd name="connsiteY28" fmla="*/ 2463402 h 2858691"/>
            <a:gd name="connsiteX29" fmla="*/ 326222 w 3673078"/>
            <a:gd name="connsiteY29" fmla="*/ 2609850 h 2858691"/>
            <a:gd name="connsiteX30" fmla="*/ 245266 w 3673078"/>
            <a:gd name="connsiteY30" fmla="*/ 270390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1947 w 3673078"/>
            <a:gd name="connsiteY28" fmla="*/ 2463402 h 2858691"/>
            <a:gd name="connsiteX29" fmla="*/ 326222 w 3673078"/>
            <a:gd name="connsiteY29" fmla="*/ 2609850 h 2858691"/>
            <a:gd name="connsiteX30" fmla="*/ 238125 w 3673078"/>
            <a:gd name="connsiteY30" fmla="*/ 270152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1947 w 3673078"/>
            <a:gd name="connsiteY28" fmla="*/ 2463402 h 2858691"/>
            <a:gd name="connsiteX29" fmla="*/ 326222 w 3673078"/>
            <a:gd name="connsiteY29" fmla="*/ 2600325 h 2858691"/>
            <a:gd name="connsiteX30" fmla="*/ 238125 w 3673078"/>
            <a:gd name="connsiteY30" fmla="*/ 270152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1947 w 3673078"/>
            <a:gd name="connsiteY28" fmla="*/ 2463402 h 2858691"/>
            <a:gd name="connsiteX29" fmla="*/ 326222 w 3673078"/>
            <a:gd name="connsiteY29" fmla="*/ 2600325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1947 w 3673078"/>
            <a:gd name="connsiteY28" fmla="*/ 2463402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72765 w 3673078"/>
            <a:gd name="connsiteY22" fmla="*/ 1928812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13234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46609 w 3673078"/>
            <a:gd name="connsiteY19" fmla="*/ 1738312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32326 w 3673078"/>
            <a:gd name="connsiteY19" fmla="*/ 1724025 h 2858691"/>
            <a:gd name="connsiteX20" fmla="*/ 1363265 w 3673078"/>
            <a:gd name="connsiteY20" fmla="*/ 1779984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32326 w 3673078"/>
            <a:gd name="connsiteY19" fmla="*/ 1724025 h 2858691"/>
            <a:gd name="connsiteX20" fmla="*/ 1337080 w 3673078"/>
            <a:gd name="connsiteY20" fmla="*/ 17347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77578 w 3673078"/>
            <a:gd name="connsiteY18" fmla="*/ 1643062 h 2858691"/>
            <a:gd name="connsiteX19" fmla="*/ 1432326 w 3673078"/>
            <a:gd name="connsiteY19" fmla="*/ 1724025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2326 w 3673078"/>
            <a:gd name="connsiteY19" fmla="*/ 1724025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27609 w 3673078"/>
            <a:gd name="connsiteY16" fmla="*/ 1518047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16906 w 3673078"/>
            <a:gd name="connsiteY15" fmla="*/ 1476375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02656 w 3673078"/>
            <a:gd name="connsiteY13" fmla="*/ 1387078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15765 w 3673078"/>
            <a:gd name="connsiteY12" fmla="*/ 1357312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2453 w 3673078"/>
            <a:gd name="connsiteY11" fmla="*/ 1309687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583656 w 3673078"/>
            <a:gd name="connsiteY10" fmla="*/ 1262062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44390 w 3673078"/>
            <a:gd name="connsiteY9" fmla="*/ 1250156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893218 w 3673078"/>
            <a:gd name="connsiteY8" fmla="*/ 1196578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095625 w 3673078"/>
            <a:gd name="connsiteY7" fmla="*/ 1160859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62312 w 3673078"/>
            <a:gd name="connsiteY6" fmla="*/ 1160859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7328 w 3673078"/>
            <a:gd name="connsiteY5" fmla="*/ 1154906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3602 w 3673078"/>
            <a:gd name="connsiteY13" fmla="*/ 1187053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365755 w 3673078"/>
            <a:gd name="connsiteY12" fmla="*/ 1162049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480073 w 3673078"/>
            <a:gd name="connsiteY11" fmla="*/ 1209675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24124 w 3673078"/>
            <a:gd name="connsiteY10" fmla="*/ 1169193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53912 w 3673078"/>
            <a:gd name="connsiteY9" fmla="*/ 1150144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05120 w 3673078"/>
            <a:gd name="connsiteY8" fmla="*/ 1125141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9908 w 3673078"/>
            <a:gd name="connsiteY7" fmla="*/ 1087041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48029 w 3673078"/>
            <a:gd name="connsiteY6" fmla="*/ 1079896 h 2858691"/>
            <a:gd name="connsiteX7" fmla="*/ 3102767 w 3673078"/>
            <a:gd name="connsiteY7" fmla="*/ 1165622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380186 w 3673078"/>
            <a:gd name="connsiteY5" fmla="*/ 1073943 h 2858691"/>
            <a:gd name="connsiteX6" fmla="*/ 3250410 w 3673078"/>
            <a:gd name="connsiteY6" fmla="*/ 1153715 h 2858691"/>
            <a:gd name="connsiteX7" fmla="*/ 3102767 w 3673078"/>
            <a:gd name="connsiteY7" fmla="*/ 1165622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3991 w 3673078"/>
            <a:gd name="connsiteY5" fmla="*/ 1138237 h 2858691"/>
            <a:gd name="connsiteX6" fmla="*/ 3250410 w 3673078"/>
            <a:gd name="connsiteY6" fmla="*/ 1153715 h 2858691"/>
            <a:gd name="connsiteX7" fmla="*/ 3102767 w 3673078"/>
            <a:gd name="connsiteY7" fmla="*/ 1165622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38362 w 3673078"/>
            <a:gd name="connsiteY13" fmla="*/ 1365647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3991 w 3673078"/>
            <a:gd name="connsiteY5" fmla="*/ 1138237 h 2858691"/>
            <a:gd name="connsiteX6" fmla="*/ 3250410 w 3673078"/>
            <a:gd name="connsiteY6" fmla="*/ 1153715 h 2858691"/>
            <a:gd name="connsiteX7" fmla="*/ 3102767 w 3673078"/>
            <a:gd name="connsiteY7" fmla="*/ 1165622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6692 w 3673078"/>
            <a:gd name="connsiteY12" fmla="*/ 1300161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3991 w 3673078"/>
            <a:gd name="connsiteY5" fmla="*/ 1138237 h 2858691"/>
            <a:gd name="connsiteX6" fmla="*/ 3250410 w 3673078"/>
            <a:gd name="connsiteY6" fmla="*/ 1153715 h 2858691"/>
            <a:gd name="connsiteX7" fmla="*/ 3102767 w 3673078"/>
            <a:gd name="connsiteY7" fmla="*/ 1165622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3991 w 3673078"/>
            <a:gd name="connsiteY5" fmla="*/ 1138237 h 2858691"/>
            <a:gd name="connsiteX6" fmla="*/ 3250410 w 3673078"/>
            <a:gd name="connsiteY6" fmla="*/ 1153715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0410 w 3673078"/>
            <a:gd name="connsiteY6" fmla="*/ 1153715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73078 w 3673078"/>
            <a:gd name="connsiteY3" fmla="*/ 1148953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64309 w 3673078"/>
            <a:gd name="connsiteY30" fmla="*/ 2682478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35744 w 3673078"/>
            <a:gd name="connsiteY29" fmla="*/ 2597944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9089 w 3673078"/>
            <a:gd name="connsiteY28" fmla="*/ 2461021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71499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4203 w 3673078"/>
            <a:gd name="connsiteY21" fmla="*/ 1851422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65623 w 3673078"/>
            <a:gd name="connsiteY22" fmla="*/ 1907380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101332 w 3673078"/>
            <a:gd name="connsiteY23" fmla="*/ 1952625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6640 w 3673078"/>
            <a:gd name="connsiteY17" fmla="*/ 1595437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4751 w 3673078"/>
            <a:gd name="connsiteY16" fmla="*/ 1529954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3828 w 3673078"/>
            <a:gd name="connsiteY14" fmla="*/ 1440656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0885 w 3673078"/>
            <a:gd name="connsiteY20" fmla="*/ 1772840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5646 w 3673078"/>
            <a:gd name="connsiteY20" fmla="*/ 1768077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5646 w 3673078"/>
            <a:gd name="connsiteY20" fmla="*/ 1768077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5646 w 3673078"/>
            <a:gd name="connsiteY20" fmla="*/ 1768077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34706 w 3673078"/>
            <a:gd name="connsiteY19" fmla="*/ 1728787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51369 w 3673078"/>
            <a:gd name="connsiteY19" fmla="*/ 1726405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70413 w 3673078"/>
            <a:gd name="connsiteY19" fmla="*/ 1714499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70413 w 3673078"/>
            <a:gd name="connsiteY19" fmla="*/ 1714499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058589 w 3673078"/>
            <a:gd name="connsiteY14" fmla="*/ 1431131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68033 w 3673078"/>
            <a:gd name="connsiteY19" fmla="*/ 1709736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68033 w 3673078"/>
            <a:gd name="connsiteY19" fmla="*/ 1709736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556154 w 3673078"/>
            <a:gd name="connsiteY18" fmla="*/ 1662112 h 2858691"/>
            <a:gd name="connsiteX19" fmla="*/ 1406141 w 3673078"/>
            <a:gd name="connsiteY19" fmla="*/ 1521618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06141 w 3673078"/>
            <a:gd name="connsiteY19" fmla="*/ 1521618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9421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  <a:gd name="connsiteX0" fmla="*/ 110728 w 3673078"/>
            <a:gd name="connsiteY0" fmla="*/ 2858691 h 2858691"/>
            <a:gd name="connsiteX1" fmla="*/ 0 w 3673078"/>
            <a:gd name="connsiteY1" fmla="*/ 2762250 h 2858691"/>
            <a:gd name="connsiteX2" fmla="*/ 3673078 w 3673078"/>
            <a:gd name="connsiteY2" fmla="*/ 0 h 2858691"/>
            <a:gd name="connsiteX3" fmla="*/ 3668317 w 3673078"/>
            <a:gd name="connsiteY3" fmla="*/ 1139428 h 2858691"/>
            <a:gd name="connsiteX4" fmla="*/ 3571875 w 3673078"/>
            <a:gd name="connsiteY4" fmla="*/ 1143000 h 2858691"/>
            <a:gd name="connsiteX5" fmla="*/ 3401611 w 3673078"/>
            <a:gd name="connsiteY5" fmla="*/ 1145380 h 2858691"/>
            <a:gd name="connsiteX6" fmla="*/ 3255172 w 3673078"/>
            <a:gd name="connsiteY6" fmla="*/ 1158477 h 2858691"/>
            <a:gd name="connsiteX7" fmla="*/ 3102767 w 3673078"/>
            <a:gd name="connsiteY7" fmla="*/ 1175147 h 2858691"/>
            <a:gd name="connsiteX8" fmla="*/ 2938446 w 3673078"/>
            <a:gd name="connsiteY8" fmla="*/ 1198960 h 2858691"/>
            <a:gd name="connsiteX9" fmla="*/ 2789619 w 3673078"/>
            <a:gd name="connsiteY9" fmla="*/ 1221582 h 2858691"/>
            <a:gd name="connsiteX10" fmla="*/ 2652690 w 3673078"/>
            <a:gd name="connsiteY10" fmla="*/ 1252537 h 2858691"/>
            <a:gd name="connsiteX11" fmla="*/ 2541966 w 3673078"/>
            <a:gd name="connsiteY11" fmla="*/ 1278732 h 2858691"/>
            <a:gd name="connsiteX12" fmla="*/ 2444311 w 3673078"/>
            <a:gd name="connsiteY12" fmla="*/ 1307305 h 2858691"/>
            <a:gd name="connsiteX13" fmla="*/ 2285972 w 3673078"/>
            <a:gd name="connsiteY13" fmla="*/ 1353740 h 2858691"/>
            <a:gd name="connsiteX14" fmla="*/ 2101438 w 3673078"/>
            <a:gd name="connsiteY14" fmla="*/ 1414462 h 2858691"/>
            <a:gd name="connsiteX15" fmla="*/ 1924048 w 3673078"/>
            <a:gd name="connsiteY15" fmla="*/ 1488281 h 2858691"/>
            <a:gd name="connsiteX16" fmla="*/ 1832370 w 3673078"/>
            <a:gd name="connsiteY16" fmla="*/ 1525191 h 2858691"/>
            <a:gd name="connsiteX17" fmla="*/ 1699020 w 3673078"/>
            <a:gd name="connsiteY17" fmla="*/ 1588293 h 2858691"/>
            <a:gd name="connsiteX18" fmla="*/ 1608524 w 3673078"/>
            <a:gd name="connsiteY18" fmla="*/ 1633537 h 2858691"/>
            <a:gd name="connsiteX19" fmla="*/ 1489458 w 3673078"/>
            <a:gd name="connsiteY19" fmla="*/ 1697831 h 2858691"/>
            <a:gd name="connsiteX20" fmla="*/ 1363266 w 3673078"/>
            <a:gd name="connsiteY20" fmla="*/ 1765696 h 2858691"/>
            <a:gd name="connsiteX21" fmla="*/ 1241822 w 3673078"/>
            <a:gd name="connsiteY21" fmla="*/ 1839516 h 2858691"/>
            <a:gd name="connsiteX22" fmla="*/ 1158481 w 3673078"/>
            <a:gd name="connsiteY22" fmla="*/ 1897855 h 2858691"/>
            <a:gd name="connsiteX23" fmla="*/ 1087050 w 3673078"/>
            <a:gd name="connsiteY23" fmla="*/ 1947862 h 2858691"/>
            <a:gd name="connsiteX24" fmla="*/ 929902 w 3673078"/>
            <a:gd name="connsiteY24" fmla="*/ 2066925 h 2858691"/>
            <a:gd name="connsiteX25" fmla="*/ 823916 w 3673078"/>
            <a:gd name="connsiteY25" fmla="*/ 2150269 h 2858691"/>
            <a:gd name="connsiteX26" fmla="*/ 684617 w 3673078"/>
            <a:gd name="connsiteY26" fmla="*/ 2259807 h 2858691"/>
            <a:gd name="connsiteX27" fmla="*/ 559597 w 3673078"/>
            <a:gd name="connsiteY27" fmla="*/ 2363391 h 2858691"/>
            <a:gd name="connsiteX28" fmla="*/ 464328 w 3673078"/>
            <a:gd name="connsiteY28" fmla="*/ 2458640 h 2858691"/>
            <a:gd name="connsiteX29" fmla="*/ 328602 w 3673078"/>
            <a:gd name="connsiteY29" fmla="*/ 2593181 h 2858691"/>
            <a:gd name="connsiteX30" fmla="*/ 254787 w 3673078"/>
            <a:gd name="connsiteY30" fmla="*/ 2684859 h 2858691"/>
            <a:gd name="connsiteX31" fmla="*/ 110728 w 3673078"/>
            <a:gd name="connsiteY31" fmla="*/ 2858691 h 28586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</a:cxnLst>
          <a:rect l="l" t="t" r="r" b="b"/>
          <a:pathLst>
            <a:path w="3673078" h="2858691">
              <a:moveTo>
                <a:pt x="110728" y="2858691"/>
              </a:moveTo>
              <a:lnTo>
                <a:pt x="0" y="2762250"/>
              </a:lnTo>
              <a:lnTo>
                <a:pt x="3673078" y="0"/>
              </a:lnTo>
              <a:lnTo>
                <a:pt x="3668317" y="1139428"/>
              </a:lnTo>
              <a:lnTo>
                <a:pt x="3571875" y="1143000"/>
              </a:lnTo>
              <a:lnTo>
                <a:pt x="3401611" y="1145380"/>
              </a:lnTo>
              <a:lnTo>
                <a:pt x="3255172" y="1158477"/>
              </a:lnTo>
              <a:lnTo>
                <a:pt x="3102767" y="1175147"/>
              </a:lnTo>
              <a:lnTo>
                <a:pt x="2938446" y="1198960"/>
              </a:lnTo>
              <a:lnTo>
                <a:pt x="2789619" y="1221582"/>
              </a:lnTo>
              <a:lnTo>
                <a:pt x="2652690" y="1252537"/>
              </a:lnTo>
              <a:lnTo>
                <a:pt x="2541966" y="1278732"/>
              </a:lnTo>
              <a:lnTo>
                <a:pt x="2444311" y="1307305"/>
              </a:lnTo>
              <a:lnTo>
                <a:pt x="2285972" y="1353740"/>
              </a:lnTo>
              <a:lnTo>
                <a:pt x="2101438" y="1414462"/>
              </a:lnTo>
              <a:lnTo>
                <a:pt x="1924048" y="1488281"/>
              </a:lnTo>
              <a:lnTo>
                <a:pt x="1832370" y="1525191"/>
              </a:lnTo>
              <a:lnTo>
                <a:pt x="1699020" y="1588293"/>
              </a:lnTo>
              <a:lnTo>
                <a:pt x="1608524" y="1633537"/>
              </a:lnTo>
              <a:lnTo>
                <a:pt x="1489458" y="1697831"/>
              </a:lnTo>
              <a:cubicBezTo>
                <a:pt x="1459295" y="1715690"/>
                <a:pt x="1386286" y="1752599"/>
                <a:pt x="1363266" y="1765696"/>
              </a:cubicBezTo>
              <a:lnTo>
                <a:pt x="1241822" y="1839516"/>
              </a:lnTo>
              <a:lnTo>
                <a:pt x="1158481" y="1897855"/>
              </a:lnTo>
              <a:lnTo>
                <a:pt x="1087050" y="1947862"/>
              </a:lnTo>
              <a:lnTo>
                <a:pt x="929902" y="2066925"/>
              </a:lnTo>
              <a:lnTo>
                <a:pt x="823916" y="2150269"/>
              </a:lnTo>
              <a:lnTo>
                <a:pt x="684617" y="2259807"/>
              </a:lnTo>
              <a:lnTo>
                <a:pt x="559597" y="2363391"/>
              </a:lnTo>
              <a:cubicBezTo>
                <a:pt x="504830" y="2418953"/>
                <a:pt x="547661" y="2384028"/>
                <a:pt x="464328" y="2458640"/>
              </a:cubicBezTo>
              <a:lnTo>
                <a:pt x="328602" y="2593181"/>
              </a:lnTo>
              <a:cubicBezTo>
                <a:pt x="301617" y="2624534"/>
                <a:pt x="281772" y="2643981"/>
                <a:pt x="254787" y="2684859"/>
              </a:cubicBezTo>
              <a:cubicBezTo>
                <a:pt x="196451" y="2747565"/>
                <a:pt x="159541" y="2786459"/>
                <a:pt x="110728" y="2858691"/>
              </a:cubicBezTo>
              <a:close/>
            </a:path>
          </a:pathLst>
        </a:custGeom>
        <a:solidFill>
          <a:srgbClr val="684F00">
            <a:alpha val="24706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14</xdr:col>
      <xdr:colOff>339519</xdr:colOff>
      <xdr:row>36</xdr:row>
      <xdr:rowOff>47022</xdr:rowOff>
    </xdr:from>
    <xdr:to>
      <xdr:col>23</xdr:col>
      <xdr:colOff>166708</xdr:colOff>
      <xdr:row>43</xdr:row>
      <xdr:rowOff>66834</xdr:rowOff>
    </xdr:to>
    <xdr:sp macro="" textlink="">
      <xdr:nvSpPr>
        <xdr:cNvPr id="4" name="Freeform 3"/>
        <xdr:cNvSpPr/>
      </xdr:nvSpPr>
      <xdr:spPr>
        <a:xfrm>
          <a:off x="5673519" y="7107428"/>
          <a:ext cx="3256189" cy="1353312"/>
        </a:xfrm>
        <a:custGeom>
          <a:avLst/>
          <a:gdLst>
            <a:gd name="connsiteX0" fmla="*/ 0 w 3245304"/>
            <a:gd name="connsiteY0" fmla="*/ 0 h 1326697"/>
            <a:gd name="connsiteX1" fmla="*/ 3245304 w 3245304"/>
            <a:gd name="connsiteY1" fmla="*/ 17009 h 1326697"/>
            <a:gd name="connsiteX2" fmla="*/ 3245304 w 3245304"/>
            <a:gd name="connsiteY2" fmla="*/ 1326697 h 1326697"/>
            <a:gd name="connsiteX3" fmla="*/ 3071813 w 3245304"/>
            <a:gd name="connsiteY3" fmla="*/ 1187224 h 1326697"/>
            <a:gd name="connsiteX4" fmla="*/ 2901724 w 3245304"/>
            <a:gd name="connsiteY4" fmla="*/ 1034143 h 1326697"/>
            <a:gd name="connsiteX5" fmla="*/ 2735036 w 3245304"/>
            <a:gd name="connsiteY5" fmla="*/ 911679 h 1326697"/>
            <a:gd name="connsiteX6" fmla="*/ 2503715 w 3245304"/>
            <a:gd name="connsiteY6" fmla="*/ 738188 h 1326697"/>
            <a:gd name="connsiteX7" fmla="*/ 2251983 w 3245304"/>
            <a:gd name="connsiteY7" fmla="*/ 585108 h 1326697"/>
            <a:gd name="connsiteX8" fmla="*/ 1928813 w 3245304"/>
            <a:gd name="connsiteY8" fmla="*/ 421822 h 1326697"/>
            <a:gd name="connsiteX9" fmla="*/ 1643063 w 3245304"/>
            <a:gd name="connsiteY9" fmla="*/ 309563 h 1326697"/>
            <a:gd name="connsiteX10" fmla="*/ 1265465 w 3245304"/>
            <a:gd name="connsiteY10" fmla="*/ 176893 h 1326697"/>
            <a:gd name="connsiteX11" fmla="*/ 969509 w 3245304"/>
            <a:gd name="connsiteY11" fmla="*/ 112259 h 1326697"/>
            <a:gd name="connsiteX12" fmla="*/ 714375 w 3245304"/>
            <a:gd name="connsiteY12" fmla="*/ 51027 h 1326697"/>
            <a:gd name="connsiteX13" fmla="*/ 469447 w 3245304"/>
            <a:gd name="connsiteY13" fmla="*/ 34018 h 1326697"/>
            <a:gd name="connsiteX14" fmla="*/ 204108 w 3245304"/>
            <a:gd name="connsiteY14" fmla="*/ 3402 h 1326697"/>
            <a:gd name="connsiteX15" fmla="*/ 0 w 3245304"/>
            <a:gd name="connsiteY15" fmla="*/ 0 h 1326697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65465 w 3245304"/>
            <a:gd name="connsiteY10" fmla="*/ 176893 h 1336222"/>
            <a:gd name="connsiteX11" fmla="*/ 969509 w 3245304"/>
            <a:gd name="connsiteY11" fmla="*/ 112259 h 1336222"/>
            <a:gd name="connsiteX12" fmla="*/ 714375 w 3245304"/>
            <a:gd name="connsiteY12" fmla="*/ 51027 h 1336222"/>
            <a:gd name="connsiteX13" fmla="*/ 469447 w 3245304"/>
            <a:gd name="connsiteY13" fmla="*/ 34018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65465 w 3245304"/>
            <a:gd name="connsiteY10" fmla="*/ 176893 h 1336222"/>
            <a:gd name="connsiteX11" fmla="*/ 969509 w 3245304"/>
            <a:gd name="connsiteY11" fmla="*/ 112259 h 1336222"/>
            <a:gd name="connsiteX12" fmla="*/ 714375 w 3245304"/>
            <a:gd name="connsiteY12" fmla="*/ 51027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65465 w 3245304"/>
            <a:gd name="connsiteY10" fmla="*/ 176893 h 1336222"/>
            <a:gd name="connsiteX11" fmla="*/ 969509 w 3245304"/>
            <a:gd name="connsiteY11" fmla="*/ 112259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65465 w 3245304"/>
            <a:gd name="connsiteY10" fmla="*/ 176893 h 1336222"/>
            <a:gd name="connsiteX11" fmla="*/ 998072 w 3245304"/>
            <a:gd name="connsiteY11" fmla="*/ 62253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65465 w 3245304"/>
            <a:gd name="connsiteY10" fmla="*/ 176893 h 1336222"/>
            <a:gd name="connsiteX11" fmla="*/ 979030 w 3245304"/>
            <a:gd name="connsiteY11" fmla="*/ 102734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5108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98789 w 3245304"/>
            <a:gd name="connsiteY10" fmla="*/ 188800 h 1336222"/>
            <a:gd name="connsiteX11" fmla="*/ 979030 w 3245304"/>
            <a:gd name="connsiteY11" fmla="*/ 102734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503715 w 3245304"/>
            <a:gd name="connsiteY6" fmla="*/ 738188 h 1336222"/>
            <a:gd name="connsiteX7" fmla="*/ 2251983 w 3245304"/>
            <a:gd name="connsiteY7" fmla="*/ 587490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98789 w 3245304"/>
            <a:gd name="connsiteY10" fmla="*/ 188800 h 1336222"/>
            <a:gd name="connsiteX11" fmla="*/ 979030 w 3245304"/>
            <a:gd name="connsiteY11" fmla="*/ 102734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45304"/>
            <a:gd name="connsiteY0" fmla="*/ 0 h 1336222"/>
            <a:gd name="connsiteX1" fmla="*/ 3245304 w 3245304"/>
            <a:gd name="connsiteY1" fmla="*/ 17009 h 1336222"/>
            <a:gd name="connsiteX2" fmla="*/ 3235783 w 3245304"/>
            <a:gd name="connsiteY2" fmla="*/ 1336222 h 1336222"/>
            <a:gd name="connsiteX3" fmla="*/ 3071813 w 3245304"/>
            <a:gd name="connsiteY3" fmla="*/ 1187224 h 1336222"/>
            <a:gd name="connsiteX4" fmla="*/ 2901724 w 3245304"/>
            <a:gd name="connsiteY4" fmla="*/ 1034143 h 1336222"/>
            <a:gd name="connsiteX5" fmla="*/ 2735036 w 3245304"/>
            <a:gd name="connsiteY5" fmla="*/ 911679 h 1336222"/>
            <a:gd name="connsiteX6" fmla="*/ 2489434 w 3245304"/>
            <a:gd name="connsiteY6" fmla="*/ 733426 h 1336222"/>
            <a:gd name="connsiteX7" fmla="*/ 2251983 w 3245304"/>
            <a:gd name="connsiteY7" fmla="*/ 587490 h 1336222"/>
            <a:gd name="connsiteX8" fmla="*/ 1928813 w 3245304"/>
            <a:gd name="connsiteY8" fmla="*/ 421822 h 1336222"/>
            <a:gd name="connsiteX9" fmla="*/ 1643063 w 3245304"/>
            <a:gd name="connsiteY9" fmla="*/ 309563 h 1336222"/>
            <a:gd name="connsiteX10" fmla="*/ 1298789 w 3245304"/>
            <a:gd name="connsiteY10" fmla="*/ 188800 h 1336222"/>
            <a:gd name="connsiteX11" fmla="*/ 979030 w 3245304"/>
            <a:gd name="connsiteY11" fmla="*/ 102734 h 1336222"/>
            <a:gd name="connsiteX12" fmla="*/ 714375 w 3245304"/>
            <a:gd name="connsiteY12" fmla="*/ 53408 h 1336222"/>
            <a:gd name="connsiteX13" fmla="*/ 474207 w 3245304"/>
            <a:gd name="connsiteY13" fmla="*/ 22112 h 1336222"/>
            <a:gd name="connsiteX14" fmla="*/ 204108 w 3245304"/>
            <a:gd name="connsiteY14" fmla="*/ 3402 h 1336222"/>
            <a:gd name="connsiteX15" fmla="*/ 0 w 3245304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7490 h 1336222"/>
            <a:gd name="connsiteX8" fmla="*/ 1916911 w 3233402"/>
            <a:gd name="connsiteY8" fmla="*/ 421822 h 1336222"/>
            <a:gd name="connsiteX9" fmla="*/ 1631161 w 3233402"/>
            <a:gd name="connsiteY9" fmla="*/ 309563 h 1336222"/>
            <a:gd name="connsiteX10" fmla="*/ 1286887 w 3233402"/>
            <a:gd name="connsiteY10" fmla="*/ 188800 h 1336222"/>
            <a:gd name="connsiteX11" fmla="*/ 967128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7490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6887 w 3233402"/>
            <a:gd name="connsiteY10" fmla="*/ 188800 h 1336222"/>
            <a:gd name="connsiteX11" fmla="*/ 967128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7490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6887 w 3233402"/>
            <a:gd name="connsiteY10" fmla="*/ 188800 h 1336222"/>
            <a:gd name="connsiteX11" fmla="*/ 967128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7490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67128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0346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67128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0346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76649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911679 h 1336222"/>
            <a:gd name="connsiteX6" fmla="*/ 2477532 w 3233402"/>
            <a:gd name="connsiteY6" fmla="*/ 733426 h 1336222"/>
            <a:gd name="connsiteX7" fmla="*/ 2240081 w 3233402"/>
            <a:gd name="connsiteY7" fmla="*/ 580346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76649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59911 w 3233402"/>
            <a:gd name="connsiteY3" fmla="*/ 1187224 h 1336222"/>
            <a:gd name="connsiteX4" fmla="*/ 2889822 w 3233402"/>
            <a:gd name="connsiteY4" fmla="*/ 1034143 h 1336222"/>
            <a:gd name="connsiteX5" fmla="*/ 2723134 w 3233402"/>
            <a:gd name="connsiteY5" fmla="*/ 897391 h 1336222"/>
            <a:gd name="connsiteX6" fmla="*/ 2477532 w 3233402"/>
            <a:gd name="connsiteY6" fmla="*/ 733426 h 1336222"/>
            <a:gd name="connsiteX7" fmla="*/ 2240081 w 3233402"/>
            <a:gd name="connsiteY7" fmla="*/ 580346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76649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33402"/>
            <a:gd name="connsiteY0" fmla="*/ 0 h 1336222"/>
            <a:gd name="connsiteX1" fmla="*/ 3233402 w 3233402"/>
            <a:gd name="connsiteY1" fmla="*/ 17009 h 1336222"/>
            <a:gd name="connsiteX2" fmla="*/ 3223881 w 3233402"/>
            <a:gd name="connsiteY2" fmla="*/ 1336222 h 1336222"/>
            <a:gd name="connsiteX3" fmla="*/ 3067052 w 3233402"/>
            <a:gd name="connsiteY3" fmla="*/ 1182461 h 1336222"/>
            <a:gd name="connsiteX4" fmla="*/ 2889822 w 3233402"/>
            <a:gd name="connsiteY4" fmla="*/ 1034143 h 1336222"/>
            <a:gd name="connsiteX5" fmla="*/ 2723134 w 3233402"/>
            <a:gd name="connsiteY5" fmla="*/ 897391 h 1336222"/>
            <a:gd name="connsiteX6" fmla="*/ 2477532 w 3233402"/>
            <a:gd name="connsiteY6" fmla="*/ 733426 h 1336222"/>
            <a:gd name="connsiteX7" fmla="*/ 2240081 w 3233402"/>
            <a:gd name="connsiteY7" fmla="*/ 580346 h 1336222"/>
            <a:gd name="connsiteX8" fmla="*/ 1916911 w 3233402"/>
            <a:gd name="connsiteY8" fmla="*/ 421822 h 1336222"/>
            <a:gd name="connsiteX9" fmla="*/ 1628780 w 3233402"/>
            <a:gd name="connsiteY9" fmla="*/ 297657 h 1336222"/>
            <a:gd name="connsiteX10" fmla="*/ 1282127 w 3233402"/>
            <a:gd name="connsiteY10" fmla="*/ 181656 h 1336222"/>
            <a:gd name="connsiteX11" fmla="*/ 976649 w 3233402"/>
            <a:gd name="connsiteY11" fmla="*/ 102734 h 1336222"/>
            <a:gd name="connsiteX12" fmla="*/ 702473 w 3233402"/>
            <a:gd name="connsiteY12" fmla="*/ 53408 h 1336222"/>
            <a:gd name="connsiteX13" fmla="*/ 462305 w 3233402"/>
            <a:gd name="connsiteY13" fmla="*/ 22112 h 1336222"/>
            <a:gd name="connsiteX14" fmla="*/ 192206 w 3233402"/>
            <a:gd name="connsiteY14" fmla="*/ 3402 h 1336222"/>
            <a:gd name="connsiteX15" fmla="*/ 0 w 3233402"/>
            <a:gd name="connsiteY15" fmla="*/ 0 h 1336222"/>
            <a:gd name="connsiteX0" fmla="*/ 0 w 3245675"/>
            <a:gd name="connsiteY0" fmla="*/ 0 h 1350510"/>
            <a:gd name="connsiteX1" fmla="*/ 3233402 w 3245675"/>
            <a:gd name="connsiteY1" fmla="*/ 17009 h 1350510"/>
            <a:gd name="connsiteX2" fmla="*/ 3245303 w 3245675"/>
            <a:gd name="connsiteY2" fmla="*/ 1350510 h 1350510"/>
            <a:gd name="connsiteX3" fmla="*/ 3067052 w 3245675"/>
            <a:gd name="connsiteY3" fmla="*/ 1182461 h 1350510"/>
            <a:gd name="connsiteX4" fmla="*/ 2889822 w 3245675"/>
            <a:gd name="connsiteY4" fmla="*/ 1034143 h 1350510"/>
            <a:gd name="connsiteX5" fmla="*/ 2723134 w 3245675"/>
            <a:gd name="connsiteY5" fmla="*/ 897391 h 1350510"/>
            <a:gd name="connsiteX6" fmla="*/ 2477532 w 3245675"/>
            <a:gd name="connsiteY6" fmla="*/ 733426 h 1350510"/>
            <a:gd name="connsiteX7" fmla="*/ 2240081 w 3245675"/>
            <a:gd name="connsiteY7" fmla="*/ 580346 h 1350510"/>
            <a:gd name="connsiteX8" fmla="*/ 1916911 w 3245675"/>
            <a:gd name="connsiteY8" fmla="*/ 421822 h 1350510"/>
            <a:gd name="connsiteX9" fmla="*/ 1628780 w 3245675"/>
            <a:gd name="connsiteY9" fmla="*/ 297657 h 1350510"/>
            <a:gd name="connsiteX10" fmla="*/ 1282127 w 3245675"/>
            <a:gd name="connsiteY10" fmla="*/ 181656 h 1350510"/>
            <a:gd name="connsiteX11" fmla="*/ 976649 w 3245675"/>
            <a:gd name="connsiteY11" fmla="*/ 102734 h 1350510"/>
            <a:gd name="connsiteX12" fmla="*/ 702473 w 3245675"/>
            <a:gd name="connsiteY12" fmla="*/ 53408 h 1350510"/>
            <a:gd name="connsiteX13" fmla="*/ 462305 w 3245675"/>
            <a:gd name="connsiteY13" fmla="*/ 22112 h 1350510"/>
            <a:gd name="connsiteX14" fmla="*/ 192206 w 3245675"/>
            <a:gd name="connsiteY14" fmla="*/ 3402 h 1350510"/>
            <a:gd name="connsiteX15" fmla="*/ 0 w 3245675"/>
            <a:gd name="connsiteY15" fmla="*/ 0 h 1350510"/>
            <a:gd name="connsiteX0" fmla="*/ 0 w 3254825"/>
            <a:gd name="connsiteY0" fmla="*/ 0 h 1350510"/>
            <a:gd name="connsiteX1" fmla="*/ 3254825 w 3254825"/>
            <a:gd name="connsiteY1" fmla="*/ 28916 h 1350510"/>
            <a:gd name="connsiteX2" fmla="*/ 3245303 w 3254825"/>
            <a:gd name="connsiteY2" fmla="*/ 1350510 h 1350510"/>
            <a:gd name="connsiteX3" fmla="*/ 3067052 w 3254825"/>
            <a:gd name="connsiteY3" fmla="*/ 1182461 h 1350510"/>
            <a:gd name="connsiteX4" fmla="*/ 2889822 w 3254825"/>
            <a:gd name="connsiteY4" fmla="*/ 1034143 h 1350510"/>
            <a:gd name="connsiteX5" fmla="*/ 2723134 w 3254825"/>
            <a:gd name="connsiteY5" fmla="*/ 897391 h 1350510"/>
            <a:gd name="connsiteX6" fmla="*/ 2477532 w 3254825"/>
            <a:gd name="connsiteY6" fmla="*/ 733426 h 1350510"/>
            <a:gd name="connsiteX7" fmla="*/ 2240081 w 3254825"/>
            <a:gd name="connsiteY7" fmla="*/ 580346 h 1350510"/>
            <a:gd name="connsiteX8" fmla="*/ 1916911 w 3254825"/>
            <a:gd name="connsiteY8" fmla="*/ 421822 h 1350510"/>
            <a:gd name="connsiteX9" fmla="*/ 1628780 w 3254825"/>
            <a:gd name="connsiteY9" fmla="*/ 297657 h 1350510"/>
            <a:gd name="connsiteX10" fmla="*/ 1282127 w 3254825"/>
            <a:gd name="connsiteY10" fmla="*/ 181656 h 1350510"/>
            <a:gd name="connsiteX11" fmla="*/ 976649 w 3254825"/>
            <a:gd name="connsiteY11" fmla="*/ 102734 h 1350510"/>
            <a:gd name="connsiteX12" fmla="*/ 702473 w 3254825"/>
            <a:gd name="connsiteY12" fmla="*/ 53408 h 1350510"/>
            <a:gd name="connsiteX13" fmla="*/ 462305 w 3254825"/>
            <a:gd name="connsiteY13" fmla="*/ 22112 h 1350510"/>
            <a:gd name="connsiteX14" fmla="*/ 192206 w 3254825"/>
            <a:gd name="connsiteY14" fmla="*/ 3402 h 1350510"/>
            <a:gd name="connsiteX15" fmla="*/ 0 w 3254825"/>
            <a:gd name="connsiteY15" fmla="*/ 0 h 135051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</a:cxnLst>
          <a:rect l="l" t="t" r="r" b="b"/>
          <a:pathLst>
            <a:path w="3254825" h="1350510">
              <a:moveTo>
                <a:pt x="0" y="0"/>
              </a:moveTo>
              <a:lnTo>
                <a:pt x="3254825" y="28916"/>
              </a:lnTo>
              <a:cubicBezTo>
                <a:pt x="3251651" y="468654"/>
                <a:pt x="3248477" y="910772"/>
                <a:pt x="3245303" y="1350510"/>
              </a:cubicBezTo>
              <a:lnTo>
                <a:pt x="3067052" y="1182461"/>
              </a:lnTo>
              <a:lnTo>
                <a:pt x="2889822" y="1034143"/>
              </a:lnTo>
              <a:lnTo>
                <a:pt x="2723134" y="897391"/>
              </a:lnTo>
              <a:lnTo>
                <a:pt x="2477532" y="733426"/>
              </a:lnTo>
              <a:lnTo>
                <a:pt x="2240081" y="580346"/>
              </a:lnTo>
              <a:lnTo>
                <a:pt x="1916911" y="421822"/>
              </a:lnTo>
              <a:lnTo>
                <a:pt x="1628780" y="297657"/>
              </a:lnTo>
              <a:cubicBezTo>
                <a:pt x="1514816" y="249465"/>
                <a:pt x="1396091" y="217942"/>
                <a:pt x="1282127" y="181656"/>
              </a:cubicBezTo>
              <a:lnTo>
                <a:pt x="976649" y="102734"/>
              </a:lnTo>
              <a:lnTo>
                <a:pt x="702473" y="53408"/>
              </a:lnTo>
              <a:lnTo>
                <a:pt x="462305" y="22112"/>
              </a:lnTo>
              <a:lnTo>
                <a:pt x="192206" y="3402"/>
              </a:lnTo>
              <a:lnTo>
                <a:pt x="0" y="0"/>
              </a:lnTo>
              <a:close/>
            </a:path>
          </a:pathLst>
        </a:custGeom>
        <a:solidFill>
          <a:srgbClr val="FFFF00">
            <a:alpha val="25098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119059</xdr:colOff>
      <xdr:row>88</xdr:row>
      <xdr:rowOff>83344</xdr:rowOff>
    </xdr:from>
    <xdr:to>
      <xdr:col>30</xdr:col>
      <xdr:colOff>364944</xdr:colOff>
      <xdr:row>126</xdr:row>
      <xdr:rowOff>83336</xdr:rowOff>
    </xdr:to>
    <xdr:pic>
      <xdr:nvPicPr>
        <xdr:cNvPr id="5" name="Picture 4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54" t="16321" r="4241" b="41350"/>
        <a:stretch/>
      </xdr:blipFill>
      <xdr:spPr>
        <a:xfrm>
          <a:off x="500059" y="17418844"/>
          <a:ext cx="11294885" cy="7453305"/>
        </a:xfrm>
        <a:prstGeom prst="rect">
          <a:avLst/>
        </a:prstGeom>
      </xdr:spPr>
    </xdr:pic>
    <xdr:clientData/>
  </xdr:twoCellAnchor>
  <xdr:twoCellAnchor editAs="oneCell">
    <xdr:from>
      <xdr:col>2</xdr:col>
      <xdr:colOff>327681</xdr:colOff>
      <xdr:row>36</xdr:row>
      <xdr:rowOff>50952</xdr:rowOff>
    </xdr:from>
    <xdr:to>
      <xdr:col>26</xdr:col>
      <xdr:colOff>315712</xdr:colOff>
      <xdr:row>84</xdr:row>
      <xdr:rowOff>60156</xdr:rowOff>
    </xdr:to>
    <xdr:sp macro="" textlink="">
      <xdr:nvSpPr>
        <xdr:cNvPr id="6" name="Pie 5"/>
        <xdr:cNvSpPr>
          <a:spLocks/>
        </xdr:cNvSpPr>
      </xdr:nvSpPr>
      <xdr:spPr>
        <a:xfrm>
          <a:off x="1089681" y="7111358"/>
          <a:ext cx="9132031" cy="9224642"/>
        </a:xfrm>
        <a:prstGeom prst="pie">
          <a:avLst>
            <a:gd name="adj1" fmla="val 13141883"/>
            <a:gd name="adj2" fmla="val 14001145"/>
          </a:avLst>
        </a:prstGeom>
        <a:solidFill>
          <a:schemeClr val="accent2">
            <a:alpha val="25098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23</xdr:col>
      <xdr:colOff>163944</xdr:colOff>
      <xdr:row>36</xdr:row>
      <xdr:rowOff>72508</xdr:rowOff>
    </xdr:from>
    <xdr:to>
      <xdr:col>26</xdr:col>
      <xdr:colOff>339172</xdr:colOff>
      <xdr:row>43</xdr:row>
      <xdr:rowOff>52360</xdr:rowOff>
    </xdr:to>
    <xdr:sp macro="" textlink="">
      <xdr:nvSpPr>
        <xdr:cNvPr id="7" name="Right Triangle 6"/>
        <xdr:cNvSpPr>
          <a:spLocks noChangeAspect="1"/>
        </xdr:cNvSpPr>
      </xdr:nvSpPr>
      <xdr:spPr>
        <a:xfrm rot="5400000">
          <a:off x="8929382" y="7130476"/>
          <a:ext cx="1313352" cy="1318228"/>
        </a:xfrm>
        <a:prstGeom prst="rtTriangle">
          <a:avLst/>
        </a:prstGeom>
        <a:solidFill>
          <a:srgbClr val="C00000">
            <a:alpha val="25098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332465</xdr:colOff>
      <xdr:row>36</xdr:row>
      <xdr:rowOff>46327</xdr:rowOff>
    </xdr:from>
    <xdr:to>
      <xdr:col>26</xdr:col>
      <xdr:colOff>320496</xdr:colOff>
      <xdr:row>84</xdr:row>
      <xdr:rowOff>56429</xdr:rowOff>
    </xdr:to>
    <xdr:sp macro="" textlink="">
      <xdr:nvSpPr>
        <xdr:cNvPr id="9" name="Pie 8"/>
        <xdr:cNvSpPr>
          <a:spLocks/>
        </xdr:cNvSpPr>
      </xdr:nvSpPr>
      <xdr:spPr>
        <a:xfrm>
          <a:off x="1094465" y="7106733"/>
          <a:ext cx="9132031" cy="9225540"/>
        </a:xfrm>
        <a:prstGeom prst="pie">
          <a:avLst>
            <a:gd name="adj1" fmla="val 14001956"/>
            <a:gd name="adj2" fmla="val 16197602"/>
          </a:avLst>
        </a:prstGeom>
        <a:solidFill>
          <a:srgbClr val="00B050">
            <a:alpha val="25098"/>
          </a:srgb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14</xdr:col>
      <xdr:colOff>328614</xdr:colOff>
      <xdr:row>30</xdr:row>
      <xdr:rowOff>18772</xdr:rowOff>
    </xdr:from>
    <xdr:to>
      <xdr:col>26</xdr:col>
      <xdr:colOff>333375</xdr:colOff>
      <xdr:row>30</xdr:row>
      <xdr:rowOff>110212</xdr:rowOff>
    </xdr:to>
    <xdr:sp macro="" textlink="">
      <xdr:nvSpPr>
        <xdr:cNvPr id="10" name="Left-Right Arrow 9"/>
        <xdr:cNvSpPr/>
      </xdr:nvSpPr>
      <xdr:spPr>
        <a:xfrm>
          <a:off x="5662614" y="5936178"/>
          <a:ext cx="4576761" cy="91440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</xdr:col>
      <xdr:colOff>347683</xdr:colOff>
      <xdr:row>36</xdr:row>
      <xdr:rowOff>32717</xdr:rowOff>
    </xdr:from>
    <xdr:to>
      <xdr:col>26</xdr:col>
      <xdr:colOff>346235</xdr:colOff>
      <xdr:row>83</xdr:row>
      <xdr:rowOff>149134</xdr:rowOff>
    </xdr:to>
    <xdr:sp macro="" textlink="">
      <xdr:nvSpPr>
        <xdr:cNvPr id="11" name="Donut 10"/>
        <xdr:cNvSpPr/>
      </xdr:nvSpPr>
      <xdr:spPr>
        <a:xfrm>
          <a:off x="1109683" y="7093123"/>
          <a:ext cx="9142552" cy="9141355"/>
        </a:xfrm>
        <a:prstGeom prst="donut">
          <a:avLst>
            <a:gd name="adj" fmla="val 336"/>
          </a:avLst>
        </a:prstGeom>
        <a:solidFill>
          <a:srgbClr val="0070C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14</xdr:col>
      <xdr:colOff>289324</xdr:colOff>
      <xdr:row>60</xdr:row>
      <xdr:rowOff>91409</xdr:rowOff>
    </xdr:from>
    <xdr:to>
      <xdr:col>14</xdr:col>
      <xdr:colOff>380764</xdr:colOff>
      <xdr:row>83</xdr:row>
      <xdr:rowOff>142875</xdr:rowOff>
    </xdr:to>
    <xdr:sp macro="" textlink="">
      <xdr:nvSpPr>
        <xdr:cNvPr id="12" name="Left-Right Arrow 11"/>
        <xdr:cNvSpPr/>
      </xdr:nvSpPr>
      <xdr:spPr>
        <a:xfrm rot="16200000">
          <a:off x="3416842" y="13930297"/>
          <a:ext cx="4504404" cy="91440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2</xdr:col>
      <xdr:colOff>162746</xdr:colOff>
      <xdr:row>33</xdr:row>
      <xdr:rowOff>121126</xdr:rowOff>
    </xdr:from>
    <xdr:to>
      <xdr:col>14</xdr:col>
      <xdr:colOff>283116</xdr:colOff>
      <xdr:row>34</xdr:row>
      <xdr:rowOff>22066</xdr:rowOff>
    </xdr:to>
    <xdr:sp macro="" textlink="">
      <xdr:nvSpPr>
        <xdr:cNvPr id="13" name="Left-Right Arrow 12"/>
        <xdr:cNvSpPr/>
      </xdr:nvSpPr>
      <xdr:spPr>
        <a:xfrm rot="19380000">
          <a:off x="924746" y="6607651"/>
          <a:ext cx="4692370" cy="91440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4</xdr:col>
      <xdr:colOff>230919</xdr:colOff>
      <xdr:row>44</xdr:row>
      <xdr:rowOff>125652</xdr:rowOff>
    </xdr:from>
    <xdr:to>
      <xdr:col>4</xdr:col>
      <xdr:colOff>322359</xdr:colOff>
      <xdr:row>48</xdr:row>
      <xdr:rowOff>116455</xdr:rowOff>
    </xdr:to>
    <xdr:sp macro="" textlink="">
      <xdr:nvSpPr>
        <xdr:cNvPr id="14" name="Left Arrow 13"/>
        <xdr:cNvSpPr/>
      </xdr:nvSpPr>
      <xdr:spPr>
        <a:xfrm rot="7730299">
          <a:off x="1424237" y="9040740"/>
          <a:ext cx="752803" cy="91440"/>
        </a:xfrm>
        <a:prstGeom prst="lef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4</xdr:col>
      <xdr:colOff>56143</xdr:colOff>
      <xdr:row>52</xdr:row>
      <xdr:rowOff>118980</xdr:rowOff>
    </xdr:from>
    <xdr:to>
      <xdr:col>16</xdr:col>
      <xdr:colOff>81464</xdr:colOff>
      <xdr:row>53</xdr:row>
      <xdr:rowOff>20902</xdr:rowOff>
    </xdr:to>
    <xdr:sp macro="" textlink="">
      <xdr:nvSpPr>
        <xdr:cNvPr id="15" name="Left-Right Arrow 14"/>
        <xdr:cNvSpPr/>
      </xdr:nvSpPr>
      <xdr:spPr>
        <a:xfrm rot="2340000">
          <a:off x="1580143" y="10227386"/>
          <a:ext cx="4597321" cy="92422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13</xdr:col>
      <xdr:colOff>52390</xdr:colOff>
      <xdr:row>51</xdr:row>
      <xdr:rowOff>133079</xdr:rowOff>
    </xdr:from>
    <xdr:to>
      <xdr:col>25</xdr:col>
      <xdr:colOff>77711</xdr:colOff>
      <xdr:row>52</xdr:row>
      <xdr:rowOff>35001</xdr:rowOff>
    </xdr:to>
    <xdr:sp macro="" textlink="">
      <xdr:nvSpPr>
        <xdr:cNvPr id="16" name="Left-Right Arrow 15"/>
        <xdr:cNvSpPr/>
      </xdr:nvSpPr>
      <xdr:spPr>
        <a:xfrm rot="8100000">
          <a:off x="5005390" y="10050985"/>
          <a:ext cx="4597321" cy="92422"/>
        </a:xfrm>
        <a:prstGeom prst="leftRightArrow">
          <a:avLst/>
        </a:prstGeom>
        <a:solidFill>
          <a:schemeClr val="bg2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=A</a:t>
          </a:r>
        </a:p>
      </xdr:txBody>
    </xdr:sp>
    <xdr:clientData/>
  </xdr:twoCellAnchor>
  <xdr:twoCellAnchor editAs="oneCell">
    <xdr:from>
      <xdr:col>13</xdr:col>
      <xdr:colOff>178181</xdr:colOff>
      <xdr:row>50</xdr:row>
      <xdr:rowOff>44903</xdr:rowOff>
    </xdr:from>
    <xdr:to>
      <xdr:col>30</xdr:col>
      <xdr:colOff>204915</xdr:colOff>
      <xdr:row>50</xdr:row>
      <xdr:rowOff>136343</xdr:rowOff>
    </xdr:to>
    <xdr:sp macro="" textlink="">
      <xdr:nvSpPr>
        <xdr:cNvPr id="17" name="Left-Right Arrow 16"/>
        <xdr:cNvSpPr/>
      </xdr:nvSpPr>
      <xdr:spPr>
        <a:xfrm rot="8100000">
          <a:off x="5131181" y="9772309"/>
          <a:ext cx="6503734" cy="91440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26</xdr:col>
      <xdr:colOff>339172</xdr:colOff>
      <xdr:row>36</xdr:row>
      <xdr:rowOff>72508</xdr:rowOff>
    </xdr:from>
    <xdr:to>
      <xdr:col>28</xdr:col>
      <xdr:colOff>14465</xdr:colOff>
      <xdr:row>38</xdr:row>
      <xdr:rowOff>77206</xdr:rowOff>
    </xdr:to>
    <xdr:cxnSp macro="">
      <xdr:nvCxnSpPr>
        <xdr:cNvPr id="18" name="Straight Connector 17"/>
        <xdr:cNvCxnSpPr>
          <a:stCxn id="7" idx="0"/>
          <a:endCxn id="17" idx="3"/>
        </xdr:cNvCxnSpPr>
      </xdr:nvCxnSpPr>
      <xdr:spPr>
        <a:xfrm>
          <a:off x="10245172" y="7132914"/>
          <a:ext cx="437293" cy="385698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343755</xdr:colOff>
      <xdr:row>60</xdr:row>
      <xdr:rowOff>94642</xdr:rowOff>
    </xdr:from>
    <xdr:to>
      <xdr:col>15</xdr:col>
      <xdr:colOff>368631</xdr:colOff>
      <xdr:row>62</xdr:row>
      <xdr:rowOff>27840</xdr:rowOff>
    </xdr:to>
    <xdr:cxnSp macro="">
      <xdr:nvCxnSpPr>
        <xdr:cNvPr id="19" name="Straight Connector 18"/>
        <xdr:cNvCxnSpPr>
          <a:stCxn id="17" idx="7"/>
        </xdr:cNvCxnSpPr>
      </xdr:nvCxnSpPr>
      <xdr:spPr>
        <a:xfrm flipH="1" flipV="1">
          <a:off x="5677755" y="11727048"/>
          <a:ext cx="405876" cy="385636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333375</xdr:colOff>
      <xdr:row>36</xdr:row>
      <xdr:rowOff>4492</xdr:rowOff>
    </xdr:from>
    <xdr:to>
      <xdr:col>23</xdr:col>
      <xdr:colOff>161927</xdr:colOff>
      <xdr:row>36</xdr:row>
      <xdr:rowOff>95932</xdr:rowOff>
    </xdr:to>
    <xdr:sp macro="" textlink="">
      <xdr:nvSpPr>
        <xdr:cNvPr id="20" name="Left-Right Arrow 19"/>
        <xdr:cNvSpPr/>
      </xdr:nvSpPr>
      <xdr:spPr>
        <a:xfrm>
          <a:off x="5667375" y="7064898"/>
          <a:ext cx="3257552" cy="91440"/>
        </a:xfrm>
        <a:prstGeom prst="leftRightArrow">
          <a:avLst/>
        </a:prstGeom>
        <a:solidFill>
          <a:srgbClr val="0070C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23</xdr:col>
      <xdr:colOff>164308</xdr:colOff>
      <xdr:row>36</xdr:row>
      <xdr:rowOff>9255</xdr:rowOff>
    </xdr:from>
    <xdr:to>
      <xdr:col>26</xdr:col>
      <xdr:colOff>338138</xdr:colOff>
      <xdr:row>36</xdr:row>
      <xdr:rowOff>100695</xdr:rowOff>
    </xdr:to>
    <xdr:sp macro="" textlink="">
      <xdr:nvSpPr>
        <xdr:cNvPr id="21" name="Left-Right Arrow 20"/>
        <xdr:cNvSpPr/>
      </xdr:nvSpPr>
      <xdr:spPr>
        <a:xfrm>
          <a:off x="8927308" y="7069661"/>
          <a:ext cx="1316830" cy="91440"/>
        </a:xfrm>
        <a:prstGeom prst="leftRight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6</xdr:col>
      <xdr:colOff>296626</xdr:colOff>
      <xdr:row>35</xdr:row>
      <xdr:rowOff>97976</xdr:rowOff>
    </xdr:from>
    <xdr:to>
      <xdr:col>15</xdr:col>
      <xdr:colOff>290923</xdr:colOff>
      <xdr:row>35</xdr:row>
      <xdr:rowOff>189416</xdr:rowOff>
    </xdr:to>
    <xdr:sp macro="" textlink="">
      <xdr:nvSpPr>
        <xdr:cNvPr id="22" name="Left-Right Arrow 21"/>
        <xdr:cNvSpPr/>
      </xdr:nvSpPr>
      <xdr:spPr>
        <a:xfrm rot="19380000">
          <a:off x="2582626" y="6967882"/>
          <a:ext cx="3423297" cy="91440"/>
        </a:xfrm>
        <a:prstGeom prst="leftRight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4</xdr:col>
      <xdr:colOff>353572</xdr:colOff>
      <xdr:row>42</xdr:row>
      <xdr:rowOff>144414</xdr:rowOff>
    </xdr:from>
    <xdr:to>
      <xdr:col>7</xdr:col>
      <xdr:colOff>368689</xdr:colOff>
      <xdr:row>43</xdr:row>
      <xdr:rowOff>45354</xdr:rowOff>
    </xdr:to>
    <xdr:sp macro="" textlink="">
      <xdr:nvSpPr>
        <xdr:cNvPr id="23" name="Left-Right Arrow 22"/>
        <xdr:cNvSpPr/>
      </xdr:nvSpPr>
      <xdr:spPr>
        <a:xfrm rot="19380000">
          <a:off x="1877572" y="8347820"/>
          <a:ext cx="1158117" cy="91440"/>
        </a:xfrm>
        <a:prstGeom prst="leftRightArrow">
          <a:avLst/>
        </a:prstGeom>
        <a:solidFill>
          <a:srgbClr val="FFC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26</xdr:col>
      <xdr:colOff>333375</xdr:colOff>
      <xdr:row>30</xdr:row>
      <xdr:rowOff>64492</xdr:rowOff>
    </xdr:from>
    <xdr:to>
      <xdr:col>26</xdr:col>
      <xdr:colOff>338138</xdr:colOff>
      <xdr:row>36</xdr:row>
      <xdr:rowOff>54975</xdr:rowOff>
    </xdr:to>
    <xdr:cxnSp macro="">
      <xdr:nvCxnSpPr>
        <xdr:cNvPr id="24" name="Straight Connector 23"/>
        <xdr:cNvCxnSpPr>
          <a:stCxn id="21" idx="7"/>
          <a:endCxn id="10" idx="7"/>
        </xdr:cNvCxnSpPr>
      </xdr:nvCxnSpPr>
      <xdr:spPr>
        <a:xfrm flipH="1" flipV="1">
          <a:off x="10239375" y="5981898"/>
          <a:ext cx="4763" cy="1133483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22</xdr:col>
      <xdr:colOff>272484</xdr:colOff>
      <xdr:row>39</xdr:row>
      <xdr:rowOff>132570</xdr:rowOff>
    </xdr:from>
    <xdr:to>
      <xdr:col>27</xdr:col>
      <xdr:colOff>240669</xdr:colOff>
      <xdr:row>40</xdr:row>
      <xdr:rowOff>33510</xdr:rowOff>
    </xdr:to>
    <xdr:sp macro="" textlink="">
      <xdr:nvSpPr>
        <xdr:cNvPr id="25" name="Left-Right Arrow 24"/>
        <xdr:cNvSpPr/>
      </xdr:nvSpPr>
      <xdr:spPr>
        <a:xfrm rot="8100000">
          <a:off x="8654484" y="7764476"/>
          <a:ext cx="1873185" cy="91440"/>
        </a:xfrm>
        <a:prstGeom prst="leftRightArrow">
          <a:avLst/>
        </a:prstGeom>
        <a:solidFill>
          <a:srgbClr val="00206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3</xdr:col>
      <xdr:colOff>1959</xdr:colOff>
      <xdr:row>54</xdr:row>
      <xdr:rowOff>82009</xdr:rowOff>
    </xdr:from>
    <xdr:to>
      <xdr:col>15</xdr:col>
      <xdr:colOff>119777</xdr:colOff>
      <xdr:row>54</xdr:row>
      <xdr:rowOff>174431</xdr:rowOff>
    </xdr:to>
    <xdr:sp macro="" textlink="">
      <xdr:nvSpPr>
        <xdr:cNvPr id="26" name="Left-Right Arrow 25"/>
        <xdr:cNvSpPr/>
      </xdr:nvSpPr>
      <xdr:spPr>
        <a:xfrm rot="2340000">
          <a:off x="1144959" y="10571415"/>
          <a:ext cx="4689818" cy="92422"/>
        </a:xfrm>
        <a:prstGeom prst="leftRight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solidFill>
                <a:srgbClr val="FF0000"/>
              </a:solidFill>
            </a:rPr>
            <a:t>=</a:t>
          </a:r>
        </a:p>
      </xdr:txBody>
    </xdr:sp>
    <xdr:clientData/>
  </xdr:twoCellAnchor>
  <xdr:twoCellAnchor editAs="oneCell">
    <xdr:from>
      <xdr:col>13</xdr:col>
      <xdr:colOff>359205</xdr:colOff>
      <xdr:row>60</xdr:row>
      <xdr:rowOff>91409</xdr:rowOff>
    </xdr:from>
    <xdr:to>
      <xdr:col>14</xdr:col>
      <xdr:colOff>335044</xdr:colOff>
      <xdr:row>62</xdr:row>
      <xdr:rowOff>3719</xdr:rowOff>
    </xdr:to>
    <xdr:cxnSp macro="">
      <xdr:nvCxnSpPr>
        <xdr:cNvPr id="27" name="Straight Connector 26"/>
        <xdr:cNvCxnSpPr>
          <a:stCxn id="26" idx="7"/>
          <a:endCxn id="12" idx="7"/>
        </xdr:cNvCxnSpPr>
      </xdr:nvCxnSpPr>
      <xdr:spPr>
        <a:xfrm flipV="1">
          <a:off x="5312205" y="11723815"/>
          <a:ext cx="356839" cy="364748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138113</xdr:colOff>
      <xdr:row>44</xdr:row>
      <xdr:rowOff>165396</xdr:rowOff>
    </xdr:from>
    <xdr:to>
      <xdr:col>5</xdr:col>
      <xdr:colOff>84356</xdr:colOff>
      <xdr:row>46</xdr:row>
      <xdr:rowOff>171450</xdr:rowOff>
    </xdr:to>
    <xdr:cxnSp macro="">
      <xdr:nvCxnSpPr>
        <xdr:cNvPr id="30" name="Straight Connector 29"/>
        <xdr:cNvCxnSpPr/>
      </xdr:nvCxnSpPr>
      <xdr:spPr>
        <a:xfrm flipV="1">
          <a:off x="1662113" y="8749802"/>
          <a:ext cx="327243" cy="387054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254184</xdr:colOff>
      <xdr:row>41</xdr:row>
      <xdr:rowOff>54815</xdr:rowOff>
    </xdr:from>
    <xdr:to>
      <xdr:col>5</xdr:col>
      <xdr:colOff>187409</xdr:colOff>
      <xdr:row>45</xdr:row>
      <xdr:rowOff>52097</xdr:rowOff>
    </xdr:to>
    <xdr:cxnSp macro="">
      <xdr:nvCxnSpPr>
        <xdr:cNvPr id="31" name="Straight Connector 30"/>
        <xdr:cNvCxnSpPr>
          <a:stCxn id="13" idx="3"/>
          <a:endCxn id="15" idx="3"/>
        </xdr:cNvCxnSpPr>
      </xdr:nvCxnSpPr>
      <xdr:spPr>
        <a:xfrm>
          <a:off x="1397184" y="8065340"/>
          <a:ext cx="695225" cy="759282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191678</xdr:colOff>
      <xdr:row>26</xdr:row>
      <xdr:rowOff>88377</xdr:rowOff>
    </xdr:from>
    <xdr:to>
      <xdr:col>14</xdr:col>
      <xdr:colOff>327258</xdr:colOff>
      <xdr:row>30</xdr:row>
      <xdr:rowOff>66100</xdr:rowOff>
    </xdr:to>
    <xdr:cxnSp macro="">
      <xdr:nvCxnSpPr>
        <xdr:cNvPr id="36" name="Straight Connector 35"/>
        <xdr:cNvCxnSpPr>
          <a:stCxn id="13" idx="7"/>
          <a:endCxn id="22" idx="7"/>
        </xdr:cNvCxnSpPr>
      </xdr:nvCxnSpPr>
      <xdr:spPr>
        <a:xfrm>
          <a:off x="5144678" y="5241402"/>
          <a:ext cx="516580" cy="739723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357187</xdr:colOff>
      <xdr:row>26</xdr:row>
      <xdr:rowOff>117359</xdr:rowOff>
    </xdr:from>
    <xdr:to>
      <xdr:col>15</xdr:col>
      <xdr:colOff>375046</xdr:colOff>
      <xdr:row>30</xdr:row>
      <xdr:rowOff>83944</xdr:rowOff>
    </xdr:to>
    <xdr:pic>
      <xdr:nvPicPr>
        <xdr:cNvPr id="28" name="Picture 27" descr="Silhouette People Free Stock Photo - Public Domain Pictures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84" t="-1" r="32552" b="-15001"/>
        <a:stretch/>
      </xdr:blipFill>
      <xdr:spPr>
        <a:xfrm>
          <a:off x="5691187" y="5272765"/>
          <a:ext cx="398859" cy="728585"/>
        </a:xfrm>
        <a:prstGeom prst="rect">
          <a:avLst/>
        </a:prstGeom>
      </xdr:spPr>
    </xdr:pic>
    <xdr:clientData/>
  </xdr:twoCellAnchor>
  <xdr:twoCellAnchor editAs="oneCell">
    <xdr:from>
      <xdr:col>3</xdr:col>
      <xdr:colOff>43495</xdr:colOff>
      <xdr:row>43</xdr:row>
      <xdr:rowOff>170817</xdr:rowOff>
    </xdr:from>
    <xdr:to>
      <xdr:col>5</xdr:col>
      <xdr:colOff>10080</xdr:colOff>
      <xdr:row>45</xdr:row>
      <xdr:rowOff>188676</xdr:rowOff>
    </xdr:to>
    <xdr:pic>
      <xdr:nvPicPr>
        <xdr:cNvPr id="32" name="Picture 31" descr="Silhouette People Free Stock Photo - Public Domain Pictures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84" t="-1" r="32552" b="-15001"/>
        <a:stretch/>
      </xdr:blipFill>
      <xdr:spPr>
        <a:xfrm rot="18784340">
          <a:off x="1351358" y="8399860"/>
          <a:ext cx="398859" cy="728585"/>
        </a:xfrm>
        <a:prstGeom prst="rect">
          <a:avLst/>
        </a:prstGeom>
      </xdr:spPr>
    </xdr:pic>
    <xdr:clientData/>
  </xdr:twoCellAnchor>
  <xdr:twoCellAnchor editAs="oneCell">
    <xdr:from>
      <xdr:col>14</xdr:col>
      <xdr:colOff>166688</xdr:colOff>
      <xdr:row>59</xdr:row>
      <xdr:rowOff>47626</xdr:rowOff>
    </xdr:from>
    <xdr:to>
      <xdr:col>15</xdr:col>
      <xdr:colOff>145688</xdr:colOff>
      <xdr:row>61</xdr:row>
      <xdr:rowOff>69826</xdr:rowOff>
    </xdr:to>
    <xdr:pic>
      <xdr:nvPicPr>
        <xdr:cNvPr id="29" name="Picture 28" descr="Alphabet Letter X - vector Clip Art"/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prstClr val="black"/>
            <a:schemeClr val="tx1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GlowEdges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688" y="11489532"/>
          <a:ext cx="360000" cy="40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39"/>
  <sheetViews>
    <sheetView showGridLines="0" tabSelected="1" zoomScaleNormal="100" zoomScaleSheetLayoutView="80" workbookViewId="0">
      <selection activeCell="J3" sqref="J3:K3"/>
    </sheetView>
  </sheetViews>
  <sheetFormatPr defaultRowHeight="15" x14ac:dyDescent="0.25"/>
  <cols>
    <col min="1" max="56" width="5.7109375" customWidth="1"/>
  </cols>
  <sheetData>
    <row r="1" spans="1:32" ht="15" customHeight="1" x14ac:dyDescent="0.2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Q1" s="49" t="s">
        <v>0</v>
      </c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</row>
    <row r="2" spans="1:32" ht="30.75" customHeight="1" x14ac:dyDescent="0.25">
      <c r="A2" s="50" t="s">
        <v>1</v>
      </c>
      <c r="B2" s="51"/>
      <c r="C2" s="51"/>
      <c r="D2" s="51"/>
      <c r="E2" s="51"/>
      <c r="F2" s="51"/>
      <c r="G2" s="51"/>
      <c r="H2" s="51"/>
      <c r="I2" s="52"/>
      <c r="J2" s="50" t="s">
        <v>2</v>
      </c>
      <c r="K2" s="51"/>
      <c r="L2" s="50" t="s">
        <v>3</v>
      </c>
      <c r="M2" s="52"/>
      <c r="P2" s="1"/>
      <c r="Q2" s="50" t="s">
        <v>1</v>
      </c>
      <c r="R2" s="51"/>
      <c r="S2" s="51"/>
      <c r="T2" s="51"/>
      <c r="U2" s="51"/>
      <c r="V2" s="51"/>
      <c r="W2" s="51"/>
      <c r="X2" s="51"/>
      <c r="Y2" s="52"/>
      <c r="Z2" s="50" t="s">
        <v>2</v>
      </c>
      <c r="AA2" s="51"/>
      <c r="AB2" s="50" t="s">
        <v>3</v>
      </c>
      <c r="AC2" s="52"/>
    </row>
    <row r="3" spans="1:32" ht="15" customHeight="1" x14ac:dyDescent="0.25">
      <c r="A3" s="72" t="s">
        <v>29</v>
      </c>
      <c r="B3" s="72"/>
      <c r="C3" s="72"/>
      <c r="D3" s="72"/>
      <c r="E3" s="72"/>
      <c r="F3" s="72"/>
      <c r="G3" s="72"/>
      <c r="H3" s="72"/>
      <c r="I3" s="72"/>
      <c r="J3" s="53">
        <v>2558.51514959</v>
      </c>
      <c r="K3" s="54"/>
      <c r="L3" s="46" t="s">
        <v>5</v>
      </c>
      <c r="M3" s="47"/>
      <c r="P3" s="1"/>
      <c r="Q3" s="76" t="s">
        <v>30</v>
      </c>
      <c r="R3" s="77"/>
      <c r="S3" s="77"/>
      <c r="T3" s="77"/>
      <c r="U3" s="77"/>
      <c r="V3" s="77"/>
      <c r="W3" s="77"/>
      <c r="X3" s="77"/>
      <c r="Y3" s="78"/>
      <c r="Z3" s="53">
        <v>3959</v>
      </c>
      <c r="AA3" s="54"/>
      <c r="AB3" s="46" t="s">
        <v>5</v>
      </c>
      <c r="AC3" s="47"/>
    </row>
    <row r="4" spans="1:32" ht="15" customHeight="1" x14ac:dyDescent="0.25">
      <c r="A4" s="72" t="s">
        <v>21</v>
      </c>
      <c r="B4" s="72"/>
      <c r="C4" s="72"/>
      <c r="D4" s="72"/>
      <c r="E4" s="72"/>
      <c r="F4" s="72"/>
      <c r="G4" s="72"/>
      <c r="H4" s="72"/>
      <c r="I4" s="72"/>
      <c r="J4" s="58">
        <f>J17</f>
        <v>3959</v>
      </c>
      <c r="K4" s="59"/>
      <c r="L4" s="46" t="s">
        <v>5</v>
      </c>
      <c r="M4" s="47"/>
      <c r="P4" s="1"/>
      <c r="Q4" s="67" t="s">
        <v>4</v>
      </c>
      <c r="R4" s="68"/>
      <c r="S4" s="68"/>
      <c r="T4" s="68"/>
      <c r="U4" s="68"/>
      <c r="V4" s="68"/>
      <c r="W4" s="68"/>
      <c r="X4" s="68"/>
      <c r="Y4" s="69"/>
      <c r="Z4" s="44">
        <f>Z5/J20*J19</f>
        <v>3109.3913288904978</v>
      </c>
      <c r="AA4" s="45"/>
      <c r="AB4" s="46" t="s">
        <v>5</v>
      </c>
      <c r="AC4" s="47"/>
    </row>
    <row r="5" spans="1:32" ht="15" customHeight="1" x14ac:dyDescent="0.25">
      <c r="A5" s="55" t="s">
        <v>33</v>
      </c>
      <c r="B5" s="56"/>
      <c r="C5" s="56"/>
      <c r="D5" s="56"/>
      <c r="E5" s="56"/>
      <c r="F5" s="56"/>
      <c r="G5" s="56"/>
      <c r="H5" s="56"/>
      <c r="I5" s="57"/>
      <c r="J5" s="58">
        <f>J4+J8</f>
        <v>4959.0000000010741</v>
      </c>
      <c r="K5" s="59"/>
      <c r="L5" s="46" t="s">
        <v>5</v>
      </c>
      <c r="M5" s="47"/>
      <c r="Q5" s="67" t="s">
        <v>19</v>
      </c>
      <c r="R5" s="68"/>
      <c r="S5" s="68"/>
      <c r="T5" s="68"/>
      <c r="U5" s="68"/>
      <c r="V5" s="68"/>
      <c r="W5" s="68"/>
      <c r="X5" s="68"/>
      <c r="Y5" s="69"/>
      <c r="Z5" s="111">
        <f>DEGREES(ATAN(Z3/J17))</f>
        <v>45</v>
      </c>
      <c r="AA5" s="112"/>
      <c r="AB5" s="46" t="s">
        <v>13</v>
      </c>
      <c r="AC5" s="47"/>
    </row>
    <row r="6" spans="1:32" ht="15" customHeight="1" x14ac:dyDescent="0.25">
      <c r="A6" s="72" t="s">
        <v>20</v>
      </c>
      <c r="B6" s="72"/>
      <c r="C6" s="72"/>
      <c r="D6" s="72"/>
      <c r="E6" s="72"/>
      <c r="F6" s="72"/>
      <c r="G6" s="72"/>
      <c r="H6" s="72"/>
      <c r="I6" s="72"/>
      <c r="J6" s="111">
        <f>DEGREES(ATAN(J9/J4))</f>
        <v>37.027512062318785</v>
      </c>
      <c r="K6" s="112"/>
      <c r="L6" s="46" t="s">
        <v>13</v>
      </c>
      <c r="M6" s="47"/>
      <c r="P6" s="1"/>
      <c r="Q6" s="80" t="s">
        <v>9</v>
      </c>
      <c r="R6" s="80"/>
      <c r="S6" s="80"/>
      <c r="T6" s="80"/>
      <c r="U6" s="80"/>
      <c r="V6" s="80"/>
      <c r="W6" s="80"/>
      <c r="X6" s="80"/>
      <c r="Y6" s="80"/>
      <c r="Z6" s="44">
        <f>Z3-X36</f>
        <v>2799.4357467175414</v>
      </c>
      <c r="AA6" s="45"/>
      <c r="AB6" s="46" t="s">
        <v>5</v>
      </c>
      <c r="AC6" s="47"/>
    </row>
    <row r="7" spans="1:32" ht="15" customHeight="1" x14ac:dyDescent="0.25">
      <c r="A7" s="64" t="s">
        <v>7</v>
      </c>
      <c r="B7" s="65"/>
      <c r="C7" s="65"/>
      <c r="D7" s="65"/>
      <c r="E7" s="65"/>
      <c r="F7" s="65"/>
      <c r="G7" s="65"/>
      <c r="H7" s="65"/>
      <c r="I7" s="66"/>
      <c r="J7" s="109">
        <v>117.74162541</v>
      </c>
      <c r="K7" s="110"/>
      <c r="L7" s="46" t="s">
        <v>5</v>
      </c>
      <c r="M7" s="47"/>
      <c r="P7" s="1"/>
      <c r="Q7" s="70" t="s">
        <v>15</v>
      </c>
      <c r="R7" s="70"/>
      <c r="S7" s="70"/>
      <c r="T7" s="70"/>
      <c r="U7" s="70"/>
      <c r="V7" s="70"/>
      <c r="W7" s="70"/>
      <c r="X7" s="70"/>
      <c r="Y7" s="70"/>
      <c r="Z7" s="44">
        <f>X36</f>
        <v>1159.5642532824586</v>
      </c>
      <c r="AA7" s="45"/>
      <c r="AB7" s="46" t="s">
        <v>5</v>
      </c>
      <c r="AC7" s="47"/>
    </row>
    <row r="8" spans="1:32" ht="15" customHeight="1" x14ac:dyDescent="0.25">
      <c r="A8" s="64" t="s">
        <v>16</v>
      </c>
      <c r="B8" s="65"/>
      <c r="C8" s="65"/>
      <c r="D8" s="65"/>
      <c r="E8" s="65"/>
      <c r="F8" s="65"/>
      <c r="G8" s="65"/>
      <c r="H8" s="65"/>
      <c r="I8" s="66"/>
      <c r="J8" s="44">
        <f>SQRT((J9^2)+(J11^2))-J11</f>
        <v>1000.0000000010741</v>
      </c>
      <c r="K8" s="45"/>
      <c r="L8" s="46" t="s">
        <v>5</v>
      </c>
      <c r="M8" s="47"/>
      <c r="P8" s="1"/>
      <c r="Q8" s="73" t="s">
        <v>8</v>
      </c>
      <c r="R8" s="74"/>
      <c r="S8" s="74"/>
      <c r="T8" s="74"/>
      <c r="U8" s="74"/>
      <c r="V8" s="74"/>
      <c r="W8" s="74"/>
      <c r="X8" s="74"/>
      <c r="Y8" s="75"/>
      <c r="Z8" s="44">
        <f>J17-(J17^2/Z11)</f>
        <v>1159.5642532824586</v>
      </c>
      <c r="AA8" s="45"/>
      <c r="AB8" s="46" t="s">
        <v>5</v>
      </c>
      <c r="AC8" s="47"/>
    </row>
    <row r="9" spans="1:32" ht="15" customHeight="1" x14ac:dyDescent="0.25">
      <c r="A9" s="64" t="s">
        <v>26</v>
      </c>
      <c r="B9" s="65"/>
      <c r="C9" s="65"/>
      <c r="D9" s="65"/>
      <c r="E9" s="65"/>
      <c r="F9" s="65"/>
      <c r="G9" s="65"/>
      <c r="H9" s="65"/>
      <c r="I9" s="66"/>
      <c r="J9" s="60">
        <v>2986.3020610799999</v>
      </c>
      <c r="K9" s="61"/>
      <c r="L9" s="46" t="s">
        <v>5</v>
      </c>
      <c r="M9" s="47"/>
      <c r="P9" s="1"/>
      <c r="Q9" s="73" t="s">
        <v>23</v>
      </c>
      <c r="R9" s="74"/>
      <c r="S9" s="74"/>
      <c r="T9" s="74"/>
      <c r="U9" s="74"/>
      <c r="V9" s="74"/>
      <c r="W9" s="74"/>
      <c r="X9" s="74"/>
      <c r="Y9" s="75"/>
      <c r="Z9" s="44">
        <f>Z11-J17</f>
        <v>1639.8714934350837</v>
      </c>
      <c r="AA9" s="45"/>
      <c r="AB9" s="46" t="s">
        <v>5</v>
      </c>
      <c r="AC9" s="47"/>
    </row>
    <row r="10" spans="1:32" ht="15" customHeight="1" x14ac:dyDescent="0.25">
      <c r="A10" s="64" t="s">
        <v>27</v>
      </c>
      <c r="B10" s="65"/>
      <c r="C10" s="65"/>
      <c r="D10" s="65"/>
      <c r="E10" s="65"/>
      <c r="F10" s="65"/>
      <c r="G10" s="65"/>
      <c r="H10" s="65"/>
      <c r="I10" s="66"/>
      <c r="J10" s="60">
        <v>972.69793891999996</v>
      </c>
      <c r="K10" s="61"/>
      <c r="L10" s="46" t="s">
        <v>5</v>
      </c>
      <c r="M10" s="47"/>
      <c r="Q10" s="79" t="s">
        <v>17</v>
      </c>
      <c r="R10" s="79"/>
      <c r="S10" s="79"/>
      <c r="T10" s="79"/>
      <c r="U10" s="79"/>
      <c r="V10" s="79"/>
      <c r="W10" s="79"/>
      <c r="X10" s="79"/>
      <c r="Y10" s="79"/>
      <c r="Z10" s="58">
        <f>Z11-Z9</f>
        <v>3959</v>
      </c>
      <c r="AA10" s="59"/>
      <c r="AB10" s="46" t="s">
        <v>5</v>
      </c>
      <c r="AC10" s="47"/>
    </row>
    <row r="11" spans="1:32" ht="15" customHeight="1" x14ac:dyDescent="0.25">
      <c r="A11" s="64" t="s">
        <v>25</v>
      </c>
      <c r="B11" s="65"/>
      <c r="C11" s="65"/>
      <c r="D11" s="65"/>
      <c r="E11" s="65"/>
      <c r="F11" s="65"/>
      <c r="G11" s="65"/>
      <c r="H11" s="65"/>
      <c r="I11" s="66"/>
      <c r="J11" s="58">
        <f>J17</f>
        <v>3959</v>
      </c>
      <c r="K11" s="59"/>
      <c r="L11" s="46" t="s">
        <v>5</v>
      </c>
      <c r="M11" s="47"/>
      <c r="P11" s="1"/>
      <c r="Q11" s="79" t="s">
        <v>18</v>
      </c>
      <c r="R11" s="79"/>
      <c r="S11" s="79"/>
      <c r="T11" s="79"/>
      <c r="U11" s="79"/>
      <c r="V11" s="79"/>
      <c r="W11" s="79"/>
      <c r="X11" s="79"/>
      <c r="Y11" s="79"/>
      <c r="Z11" s="44">
        <f>SQRT(Z3^2+J17^2)</f>
        <v>5598.8714934350837</v>
      </c>
      <c r="AA11" s="45"/>
      <c r="AB11" s="46" t="s">
        <v>5</v>
      </c>
      <c r="AC11" s="47"/>
    </row>
    <row r="12" spans="1:32" ht="15" customHeight="1" x14ac:dyDescent="0.25">
      <c r="A12" s="71" t="s">
        <v>22</v>
      </c>
      <c r="B12" s="71"/>
      <c r="C12" s="71"/>
      <c r="D12" s="71"/>
      <c r="E12" s="71"/>
      <c r="F12" s="71"/>
      <c r="G12" s="71"/>
      <c r="H12" s="71"/>
      <c r="I12" s="71"/>
      <c r="J12" s="58">
        <f>J17</f>
        <v>3959</v>
      </c>
      <c r="K12" s="59"/>
      <c r="L12" s="46" t="s">
        <v>5</v>
      </c>
      <c r="M12" s="47"/>
      <c r="P12" s="1"/>
      <c r="Z12" s="42"/>
      <c r="AA12" s="42"/>
    </row>
    <row r="13" spans="1:32" ht="15" customHeight="1" x14ac:dyDescent="0.25">
      <c r="A13" s="71" t="s">
        <v>28</v>
      </c>
      <c r="B13" s="71"/>
      <c r="C13" s="71"/>
      <c r="D13" s="71"/>
      <c r="E13" s="71"/>
      <c r="F13" s="71"/>
      <c r="G13" s="71"/>
      <c r="H13" s="71"/>
      <c r="I13" s="71"/>
      <c r="J13" s="44">
        <f>J12+J7</f>
        <v>4076.7416254099999</v>
      </c>
      <c r="K13" s="45"/>
      <c r="L13" s="46" t="s">
        <v>5</v>
      </c>
      <c r="M13" s="47"/>
      <c r="P13" s="1"/>
    </row>
    <row r="14" spans="1:32" ht="15" customHeight="1" x14ac:dyDescent="0.25">
      <c r="A14" s="71" t="s">
        <v>6</v>
      </c>
      <c r="B14" s="71"/>
      <c r="C14" s="71"/>
      <c r="D14" s="71"/>
      <c r="E14" s="71"/>
      <c r="F14" s="71"/>
      <c r="G14" s="71"/>
      <c r="H14" s="71"/>
      <c r="I14" s="71"/>
      <c r="J14" s="44">
        <f>J15/J20*J19</f>
        <v>953.80533547280106</v>
      </c>
      <c r="K14" s="45"/>
      <c r="L14" s="46" t="s">
        <v>5</v>
      </c>
      <c r="M14" s="47"/>
    </row>
    <row r="15" spans="1:32" ht="15" customHeight="1" x14ac:dyDescent="0.25">
      <c r="A15" s="71" t="s">
        <v>24</v>
      </c>
      <c r="B15" s="71"/>
      <c r="C15" s="71"/>
      <c r="D15" s="71"/>
      <c r="E15" s="71"/>
      <c r="F15" s="71"/>
      <c r="G15" s="71"/>
      <c r="H15" s="71"/>
      <c r="I15" s="71"/>
      <c r="J15" s="111">
        <f>DEGREES(ATAN(J10/J11))</f>
        <v>13.803743419967448</v>
      </c>
      <c r="K15" s="112"/>
      <c r="L15" s="46" t="s">
        <v>13</v>
      </c>
      <c r="M15" s="47"/>
      <c r="P15" s="1"/>
      <c r="AF15" s="113"/>
    </row>
    <row r="16" spans="1:32" ht="15" customHeight="1" x14ac:dyDescent="0.25"/>
    <row r="17" spans="1:27" ht="15" customHeight="1" x14ac:dyDescent="0.25">
      <c r="A17" s="81" t="s">
        <v>11</v>
      </c>
      <c r="B17" s="81"/>
      <c r="C17" s="81"/>
      <c r="D17" s="81"/>
      <c r="E17" s="81"/>
      <c r="F17" s="81"/>
      <c r="G17" s="81"/>
      <c r="H17" s="81"/>
      <c r="I17" s="81"/>
      <c r="J17" s="58">
        <v>3959</v>
      </c>
      <c r="K17" s="59"/>
      <c r="L17" s="46" t="s">
        <v>5</v>
      </c>
      <c r="M17" s="47"/>
      <c r="P17" s="1"/>
    </row>
    <row r="18" spans="1:27" ht="15" customHeight="1" x14ac:dyDescent="0.25">
      <c r="A18" s="81" t="s">
        <v>10</v>
      </c>
      <c r="B18" s="81"/>
      <c r="C18" s="81"/>
      <c r="D18" s="81"/>
      <c r="E18" s="81"/>
      <c r="F18" s="81"/>
      <c r="G18" s="81"/>
      <c r="H18" s="81"/>
      <c r="I18" s="81"/>
      <c r="J18" s="44">
        <f>J17*2</f>
        <v>7918</v>
      </c>
      <c r="K18" s="45"/>
      <c r="L18" s="46" t="s">
        <v>5</v>
      </c>
      <c r="M18" s="47"/>
      <c r="P18" s="1"/>
    </row>
    <row r="19" spans="1:27" ht="15" customHeight="1" x14ac:dyDescent="0.25">
      <c r="A19" s="81" t="s">
        <v>12</v>
      </c>
      <c r="B19" s="81"/>
      <c r="C19" s="81"/>
      <c r="D19" s="81"/>
      <c r="E19" s="81"/>
      <c r="F19" s="81"/>
      <c r="G19" s="81"/>
      <c r="H19" s="81"/>
      <c r="I19" s="81"/>
      <c r="J19" s="44">
        <f>PI()*2*J17</f>
        <v>24875.130631123982</v>
      </c>
      <c r="K19" s="45"/>
      <c r="L19" s="46" t="s">
        <v>5</v>
      </c>
      <c r="M19" s="47"/>
      <c r="P19" s="1"/>
    </row>
    <row r="20" spans="1:27" ht="15" customHeight="1" x14ac:dyDescent="0.25">
      <c r="A20" s="81" t="s">
        <v>14</v>
      </c>
      <c r="B20" s="81"/>
      <c r="C20" s="81"/>
      <c r="D20" s="81"/>
      <c r="E20" s="81"/>
      <c r="F20" s="81"/>
      <c r="G20" s="81"/>
      <c r="H20" s="81"/>
      <c r="I20" s="81"/>
      <c r="J20" s="44">
        <v>360</v>
      </c>
      <c r="K20" s="45"/>
      <c r="L20" s="46" t="s">
        <v>13</v>
      </c>
      <c r="M20" s="47"/>
      <c r="P20" s="1"/>
    </row>
    <row r="21" spans="1:27" ht="15" customHeight="1" x14ac:dyDescent="0.25">
      <c r="P21" s="1"/>
    </row>
    <row r="22" spans="1:27" ht="15" customHeight="1" x14ac:dyDescent="0.25">
      <c r="P22" s="1"/>
    </row>
    <row r="23" spans="1:27" ht="15" customHeight="1" x14ac:dyDescent="0.25">
      <c r="P23" s="1"/>
    </row>
    <row r="24" spans="1:27" ht="15" customHeight="1" x14ac:dyDescent="0.25">
      <c r="P24" s="1"/>
    </row>
    <row r="25" spans="1:27" ht="15" customHeight="1" x14ac:dyDescent="0.25">
      <c r="P25" s="1"/>
    </row>
    <row r="26" spans="1:27" ht="15" customHeight="1" x14ac:dyDescent="0.3">
      <c r="D26" s="48" t="s">
        <v>32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 t="s">
        <v>31</v>
      </c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</row>
    <row r="27" spans="1:27" ht="15" customHeight="1" x14ac:dyDescent="0.25">
      <c r="A27" s="39"/>
      <c r="B27" s="39"/>
      <c r="C27" s="39"/>
      <c r="D27" s="39"/>
      <c r="E27" s="39"/>
      <c r="F27" s="39"/>
      <c r="G27" s="39"/>
      <c r="H27" s="39"/>
      <c r="I27" s="39"/>
      <c r="J27" s="40"/>
      <c r="K27" s="40"/>
      <c r="L27" s="40"/>
      <c r="M27" s="41"/>
      <c r="N27" s="41"/>
      <c r="O27" s="41"/>
    </row>
    <row r="28" spans="1:27" ht="15" customHeight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40"/>
      <c r="K28" s="40"/>
      <c r="L28" s="40"/>
      <c r="M28" s="41"/>
      <c r="N28" s="41"/>
      <c r="O28" s="41"/>
      <c r="Q28" s="39"/>
      <c r="R28" s="39"/>
      <c r="S28" s="39"/>
      <c r="T28" s="39"/>
      <c r="U28" s="39"/>
      <c r="V28" s="39"/>
      <c r="W28" s="39"/>
      <c r="X28" s="39"/>
      <c r="Y28" s="39"/>
      <c r="Z28" s="40"/>
      <c r="AA28" s="40"/>
    </row>
    <row r="29" spans="1:27" ht="15" customHeight="1" x14ac:dyDescent="0.25">
      <c r="O29" s="2"/>
    </row>
    <row r="30" spans="1:27" ht="15" customHeight="1" x14ac:dyDescent="0.25">
      <c r="J30" s="3"/>
      <c r="K30" s="3"/>
      <c r="L30" s="2"/>
      <c r="M30" s="2"/>
      <c r="N30" s="2"/>
      <c r="O30" s="2"/>
      <c r="T30" s="82">
        <f>Z3</f>
        <v>3959</v>
      </c>
      <c r="U30" s="82"/>
      <c r="V30" s="82"/>
      <c r="W30" s="82"/>
      <c r="X30" s="82"/>
    </row>
    <row r="31" spans="1:27" ht="15" customHeight="1" x14ac:dyDescent="0.25">
      <c r="K31" s="3"/>
      <c r="L31" s="83">
        <f>J9</f>
        <v>2986.3020610799999</v>
      </c>
      <c r="M31" s="83"/>
      <c r="N31" s="2"/>
      <c r="O31" s="2"/>
    </row>
    <row r="32" spans="1:27" ht="15" customHeight="1" x14ac:dyDescent="0.25">
      <c r="K32" s="3"/>
      <c r="L32" s="83"/>
      <c r="M32" s="83"/>
      <c r="N32" s="2"/>
      <c r="O32" s="2"/>
      <c r="P32" s="62">
        <f>J8</f>
        <v>1000.0000000010741</v>
      </c>
    </row>
    <row r="33" spans="6:45" ht="15" customHeight="1" x14ac:dyDescent="0.25">
      <c r="I33" s="84">
        <f>J17</f>
        <v>3959</v>
      </c>
      <c r="J33" s="84"/>
      <c r="L33" s="83"/>
      <c r="M33" s="83"/>
      <c r="N33" s="2"/>
      <c r="O33" s="2"/>
      <c r="P33" s="62"/>
    </row>
    <row r="34" spans="6:45" ht="15" customHeight="1" x14ac:dyDescent="0.25">
      <c r="I34" s="84"/>
      <c r="J34" s="84"/>
      <c r="L34" s="83"/>
      <c r="M34" s="83"/>
      <c r="N34" s="2"/>
      <c r="O34" s="2"/>
      <c r="P34" s="62"/>
    </row>
    <row r="35" spans="6:45" ht="15" customHeight="1" x14ac:dyDescent="0.25">
      <c r="I35" s="84"/>
      <c r="J35" s="84"/>
      <c r="N35" s="2"/>
      <c r="O35" s="2"/>
      <c r="P35" s="62"/>
    </row>
    <row r="36" spans="6:45" ht="15" customHeight="1" x14ac:dyDescent="0.25">
      <c r="I36" s="84"/>
      <c r="J36" s="84"/>
      <c r="L36" s="2"/>
      <c r="M36" s="2"/>
      <c r="N36" s="2"/>
      <c r="O36" s="2"/>
      <c r="P36" s="62"/>
      <c r="R36" s="1"/>
      <c r="S36" s="43">
        <f>Z6</f>
        <v>2799.4357467175414</v>
      </c>
      <c r="T36" s="43"/>
      <c r="U36" s="43"/>
      <c r="V36" s="43"/>
      <c r="W36" s="4"/>
      <c r="X36" s="43">
        <f>Z3-(J17*Z3/Z11)</f>
        <v>1159.5642532824586</v>
      </c>
      <c r="Y36" s="43"/>
      <c r="Z36" s="43"/>
      <c r="AA36" s="43"/>
    </row>
    <row r="37" spans="6:45" ht="15" customHeight="1" x14ac:dyDescent="0.25">
      <c r="P37" s="92">
        <f>J17</f>
        <v>3959</v>
      </c>
      <c r="Q37" s="5"/>
      <c r="R37" s="5"/>
      <c r="S37" s="5"/>
      <c r="T37" s="5"/>
      <c r="U37" s="5"/>
      <c r="V37" s="5"/>
      <c r="W37" s="5"/>
      <c r="X37" s="93">
        <f>Z8</f>
        <v>1159.5642532824586</v>
      </c>
      <c r="Y37" s="93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</row>
    <row r="38" spans="6:45" ht="15" customHeight="1" x14ac:dyDescent="0.25">
      <c r="K38" s="94">
        <f>J3</f>
        <v>2558.51514959</v>
      </c>
      <c r="L38" s="94"/>
      <c r="M38" s="94"/>
      <c r="N38" s="94"/>
      <c r="P38" s="92"/>
      <c r="Q38" s="5"/>
      <c r="R38" s="5"/>
      <c r="S38" s="95">
        <f>Z4</f>
        <v>3109.3913288904978</v>
      </c>
      <c r="T38" s="95"/>
      <c r="U38" s="95"/>
      <c r="V38" s="95"/>
      <c r="W38" s="5"/>
      <c r="X38" s="93"/>
      <c r="Y38" s="93"/>
      <c r="Z38" s="96">
        <f>Z9</f>
        <v>1639.8714934350837</v>
      </c>
      <c r="AA38" s="9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</row>
    <row r="39" spans="6:45" ht="15" customHeight="1" x14ac:dyDescent="0.25">
      <c r="K39" s="94"/>
      <c r="L39" s="94"/>
      <c r="M39" s="94"/>
      <c r="N39" s="94"/>
      <c r="P39" s="92"/>
      <c r="Q39" s="5"/>
      <c r="R39" s="5"/>
      <c r="S39" s="95"/>
      <c r="T39" s="95"/>
      <c r="U39" s="95"/>
      <c r="V39" s="95"/>
      <c r="W39" s="5"/>
      <c r="X39" s="93"/>
      <c r="Y39" s="93"/>
      <c r="Z39" s="96"/>
      <c r="AA39" s="9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</row>
    <row r="40" spans="6:45" ht="15" customHeight="1" x14ac:dyDescent="0.25">
      <c r="K40" s="94"/>
      <c r="L40" s="94"/>
      <c r="M40" s="94"/>
      <c r="N40" s="94"/>
      <c r="P40" s="92"/>
      <c r="S40" s="95"/>
      <c r="T40" s="95"/>
      <c r="U40" s="95"/>
      <c r="V40" s="95"/>
      <c r="X40" s="93"/>
      <c r="Y40" s="93"/>
      <c r="Z40" s="96"/>
      <c r="AA40" s="9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</row>
    <row r="41" spans="6:45" ht="15" customHeight="1" x14ac:dyDescent="0.25">
      <c r="F41" s="84">
        <f>J10</f>
        <v>972.69793891999996</v>
      </c>
      <c r="G41" s="84"/>
      <c r="J41" s="3"/>
      <c r="K41" s="94"/>
      <c r="L41" s="94"/>
      <c r="M41" s="94"/>
      <c r="N41" s="94"/>
      <c r="O41" s="2"/>
      <c r="P41" s="92"/>
      <c r="S41" s="95"/>
      <c r="T41" s="95"/>
      <c r="U41" s="95"/>
      <c r="V41" s="95"/>
      <c r="X41" s="93"/>
      <c r="Y41" s="93"/>
      <c r="Z41" s="96"/>
      <c r="AA41" s="9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</row>
    <row r="42" spans="6:45" ht="15" customHeight="1" x14ac:dyDescent="0.25">
      <c r="F42" s="84"/>
      <c r="G42" s="84"/>
      <c r="H42" s="38"/>
      <c r="I42" s="3"/>
      <c r="J42" s="85">
        <f>J6</f>
        <v>37.027512062318785</v>
      </c>
      <c r="K42" s="85"/>
      <c r="L42" s="85"/>
      <c r="M42" s="2"/>
      <c r="N42" s="2"/>
      <c r="O42" s="2"/>
      <c r="P42" s="92"/>
      <c r="X42" s="93"/>
      <c r="Y42" s="93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</row>
    <row r="43" spans="6:45" ht="15" customHeight="1" x14ac:dyDescent="0.25">
      <c r="F43" s="84"/>
      <c r="G43" s="84"/>
      <c r="H43" s="38"/>
      <c r="I43" s="3"/>
      <c r="J43" s="85"/>
      <c r="K43" s="85"/>
      <c r="L43" s="85"/>
      <c r="M43" s="2"/>
      <c r="N43" s="2"/>
      <c r="O43" s="2"/>
      <c r="P43" s="92"/>
      <c r="X43" s="93"/>
      <c r="Y43" s="93"/>
      <c r="AA43" s="7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</row>
    <row r="44" spans="6:45" ht="15" customHeight="1" x14ac:dyDescent="0.25">
      <c r="G44" s="114">
        <f>J14</f>
        <v>953.80533547280106</v>
      </c>
      <c r="H44" s="114"/>
      <c r="I44" s="3"/>
      <c r="J44" s="85"/>
      <c r="K44" s="85"/>
      <c r="L44" s="85"/>
      <c r="M44" s="2"/>
      <c r="N44" s="2"/>
      <c r="O44" s="2"/>
      <c r="P44" s="92"/>
      <c r="AA44" s="7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</row>
    <row r="45" spans="6:45" ht="15" customHeight="1" x14ac:dyDescent="0.25">
      <c r="F45" s="8"/>
      <c r="G45" s="114"/>
      <c r="H45" s="114"/>
      <c r="I45" s="3"/>
      <c r="J45" s="85"/>
      <c r="K45" s="85"/>
      <c r="L45" s="85"/>
      <c r="P45" s="92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</row>
    <row r="46" spans="6:45" ht="15" customHeight="1" x14ac:dyDescent="0.25">
      <c r="F46" s="8"/>
      <c r="G46" s="114"/>
      <c r="H46" s="114"/>
      <c r="I46" s="3"/>
      <c r="J46" s="85"/>
      <c r="K46" s="85"/>
      <c r="L46" s="85"/>
      <c r="P46" s="92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</row>
    <row r="47" spans="6:45" ht="15" customHeight="1" x14ac:dyDescent="0.25">
      <c r="F47" s="8"/>
      <c r="G47" s="114"/>
      <c r="H47" s="114"/>
      <c r="I47" s="3"/>
      <c r="L47" s="97">
        <f>J4</f>
        <v>3959</v>
      </c>
      <c r="M47" s="97"/>
      <c r="N47" s="97"/>
      <c r="P47" s="92"/>
      <c r="AI47" s="63"/>
      <c r="AJ47" s="63"/>
      <c r="AK47" s="6"/>
      <c r="AL47" s="6"/>
      <c r="AM47" s="6"/>
      <c r="AN47" s="6"/>
      <c r="AO47" s="6"/>
      <c r="AP47" s="6"/>
      <c r="AQ47" s="6"/>
      <c r="AR47" s="6"/>
      <c r="AS47" s="6"/>
    </row>
    <row r="48" spans="6:45" ht="15" customHeight="1" x14ac:dyDescent="0.25">
      <c r="F48" s="8"/>
      <c r="G48" s="3"/>
      <c r="H48" s="3"/>
      <c r="I48" s="3"/>
      <c r="L48" s="97"/>
      <c r="M48" s="97"/>
      <c r="N48" s="97"/>
      <c r="P48" s="92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</row>
    <row r="49" spans="1:45" ht="15" customHeight="1" x14ac:dyDescent="0.25">
      <c r="B49" s="91">
        <f>J7</f>
        <v>117.74162541</v>
      </c>
      <c r="C49" s="91"/>
      <c r="D49" s="91"/>
      <c r="F49" s="8"/>
      <c r="G49" s="3"/>
      <c r="H49" s="3"/>
      <c r="I49" s="3"/>
      <c r="L49" s="97"/>
      <c r="M49" s="97"/>
      <c r="N49" s="97"/>
      <c r="P49" s="92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</row>
    <row r="50" spans="1:45" ht="15" customHeight="1" x14ac:dyDescent="0.25">
      <c r="B50" s="91"/>
      <c r="C50" s="91"/>
      <c r="D50" s="91"/>
      <c r="F50" s="8"/>
      <c r="G50" s="3"/>
      <c r="H50" s="3"/>
      <c r="L50" s="97"/>
      <c r="M50" s="97"/>
      <c r="N50" s="97"/>
      <c r="O50" s="2"/>
      <c r="P50" s="92"/>
      <c r="T50" s="86">
        <f>Z10</f>
        <v>3959</v>
      </c>
      <c r="U50" s="8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</row>
    <row r="51" spans="1:45" ht="15" customHeight="1" x14ac:dyDescent="0.25">
      <c r="C51" s="10"/>
      <c r="D51" s="10"/>
      <c r="G51" s="3"/>
      <c r="I51" s="87">
        <f>J12</f>
        <v>3959</v>
      </c>
      <c r="J51" s="87"/>
      <c r="L51" s="97"/>
      <c r="M51" s="97"/>
      <c r="N51" s="97"/>
      <c r="O51" s="2"/>
      <c r="P51" s="92"/>
      <c r="T51" s="86"/>
      <c r="U51" s="86"/>
      <c r="V51" s="88">
        <f>Z11</f>
        <v>5598.8714934350837</v>
      </c>
      <c r="W51" s="88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</row>
    <row r="52" spans="1:45" ht="15" customHeight="1" x14ac:dyDescent="0.25">
      <c r="C52" s="10"/>
      <c r="D52" s="10"/>
      <c r="G52" s="3"/>
      <c r="I52" s="87"/>
      <c r="J52" s="87"/>
      <c r="K52" s="89">
        <f>J15</f>
        <v>13.803743419967448</v>
      </c>
      <c r="L52" s="89"/>
      <c r="M52" s="89"/>
      <c r="N52" s="2"/>
      <c r="O52" s="2"/>
      <c r="P52" s="92"/>
      <c r="Q52" s="90">
        <f>Z5</f>
        <v>45</v>
      </c>
      <c r="R52" s="90"/>
      <c r="S52" s="90"/>
      <c r="T52" s="86"/>
      <c r="U52" s="86"/>
      <c r="V52" s="88"/>
      <c r="W52" s="88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</row>
    <row r="53" spans="1:45" ht="15" customHeight="1" x14ac:dyDescent="0.25">
      <c r="G53" s="3"/>
      <c r="I53" s="87"/>
      <c r="J53" s="87"/>
      <c r="K53" s="89"/>
      <c r="L53" s="89"/>
      <c r="M53" s="89"/>
      <c r="N53" s="2"/>
      <c r="O53" s="2"/>
      <c r="P53" s="92"/>
      <c r="Q53" s="90"/>
      <c r="R53" s="90"/>
      <c r="S53" s="90"/>
      <c r="T53" s="86"/>
      <c r="U53" s="86"/>
      <c r="V53" s="88"/>
      <c r="W53" s="88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</row>
    <row r="54" spans="1:45" ht="15" customHeight="1" x14ac:dyDescent="0.25">
      <c r="A54" s="2"/>
      <c r="G54" s="3"/>
      <c r="I54" s="87"/>
      <c r="J54" s="87"/>
      <c r="K54" s="89"/>
      <c r="L54" s="89"/>
      <c r="M54" s="89"/>
      <c r="N54" s="2"/>
      <c r="O54" s="2"/>
      <c r="P54" s="92"/>
      <c r="Q54" s="90"/>
      <c r="R54" s="90"/>
      <c r="S54" s="90"/>
      <c r="T54" s="2"/>
      <c r="V54" s="88"/>
      <c r="W54" s="88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</row>
    <row r="55" spans="1:45" ht="15" customHeight="1" x14ac:dyDescent="0.25">
      <c r="A55" s="2"/>
      <c r="G55" s="3"/>
      <c r="I55" s="87">
        <f>J13</f>
        <v>4076.7416254099999</v>
      </c>
      <c r="J55" s="87"/>
      <c r="K55" s="89"/>
      <c r="L55" s="89"/>
      <c r="M55" s="89"/>
      <c r="N55" s="2"/>
      <c r="O55" s="2"/>
      <c r="P55" s="92"/>
      <c r="Q55" s="90"/>
      <c r="R55" s="90"/>
      <c r="S55" s="90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</row>
    <row r="56" spans="1:45" ht="15" customHeight="1" x14ac:dyDescent="0.25">
      <c r="A56" s="2"/>
      <c r="B56" s="2"/>
      <c r="C56" s="2"/>
      <c r="D56" s="11"/>
      <c r="E56" s="11"/>
      <c r="F56" s="8"/>
      <c r="G56" s="3"/>
      <c r="I56" s="87"/>
      <c r="J56" s="87"/>
      <c r="K56" s="89"/>
      <c r="L56" s="89"/>
      <c r="M56" s="89"/>
      <c r="N56" s="2"/>
      <c r="O56" s="2"/>
      <c r="P56" s="92"/>
      <c r="Q56" s="90"/>
      <c r="R56" s="90"/>
      <c r="S56" s="90"/>
      <c r="AE56" s="9"/>
    </row>
    <row r="57" spans="1:45" ht="15" customHeight="1" x14ac:dyDescent="0.25">
      <c r="A57" s="2"/>
      <c r="B57" s="2"/>
      <c r="C57" s="2"/>
      <c r="D57" s="11"/>
      <c r="E57" s="11"/>
      <c r="F57" s="8"/>
      <c r="G57" s="3"/>
      <c r="I57" s="87"/>
      <c r="J57" s="87"/>
      <c r="M57" s="2"/>
      <c r="N57" s="2"/>
      <c r="O57" s="2"/>
      <c r="P57" s="92"/>
      <c r="AE57" s="9"/>
    </row>
    <row r="58" spans="1:45" ht="15" customHeight="1" x14ac:dyDescent="0.25">
      <c r="A58" s="2"/>
      <c r="B58" s="2"/>
      <c r="C58" s="2"/>
      <c r="D58" s="11"/>
      <c r="E58" s="11"/>
      <c r="F58" s="8"/>
      <c r="G58" s="3"/>
      <c r="I58" s="87"/>
      <c r="J58" s="87"/>
      <c r="K58" s="3"/>
      <c r="L58" s="2"/>
      <c r="M58" s="2"/>
      <c r="N58" s="2"/>
      <c r="O58" s="2"/>
      <c r="P58" s="92"/>
      <c r="AB58" s="98">
        <f>J19</f>
        <v>24875.130631123982</v>
      </c>
      <c r="AE58" s="9"/>
    </row>
    <row r="59" spans="1:45" ht="15" customHeight="1" x14ac:dyDescent="0.25">
      <c r="A59" s="2"/>
      <c r="B59" s="2"/>
      <c r="C59" s="2"/>
      <c r="D59" s="11"/>
      <c r="E59" s="11"/>
      <c r="F59" s="8"/>
      <c r="G59" s="3"/>
      <c r="K59" s="3"/>
      <c r="L59" s="2"/>
      <c r="M59" s="2"/>
      <c r="N59" s="2"/>
      <c r="O59" s="2"/>
      <c r="P59" s="92"/>
      <c r="AB59" s="98"/>
      <c r="AE59" s="9"/>
    </row>
    <row r="60" spans="1:45" ht="15" customHeight="1" x14ac:dyDescent="0.25">
      <c r="A60" s="2"/>
      <c r="B60" s="2"/>
      <c r="C60" s="2"/>
      <c r="D60" s="11"/>
      <c r="E60" s="11"/>
      <c r="F60" s="8"/>
      <c r="G60" s="3"/>
      <c r="H60" s="3"/>
      <c r="I60" s="3"/>
      <c r="M60" s="2"/>
      <c r="N60" s="2"/>
      <c r="O60" s="2"/>
      <c r="P60" s="92"/>
      <c r="AB60" s="98"/>
      <c r="AE60" s="9"/>
    </row>
    <row r="61" spans="1:45" ht="15" customHeight="1" x14ac:dyDescent="0.25">
      <c r="A61" s="2"/>
      <c r="B61" s="2"/>
      <c r="C61" s="2"/>
      <c r="D61" s="11"/>
      <c r="E61" s="11"/>
      <c r="F61" s="8"/>
      <c r="G61" s="3"/>
      <c r="H61" s="3"/>
      <c r="I61" s="3"/>
      <c r="M61" s="2"/>
      <c r="N61" s="2"/>
      <c r="P61" s="99">
        <f>J17</f>
        <v>3959</v>
      </c>
      <c r="AB61" s="98"/>
      <c r="AE61" s="9"/>
    </row>
    <row r="62" spans="1:45" ht="21" x14ac:dyDescent="0.25">
      <c r="A62" s="2"/>
      <c r="B62" s="2"/>
      <c r="C62" s="2"/>
      <c r="D62" s="11"/>
      <c r="E62" s="11"/>
      <c r="F62" s="8"/>
      <c r="G62" s="3"/>
      <c r="H62" s="3"/>
      <c r="I62" s="3"/>
      <c r="M62" s="2"/>
      <c r="N62" s="2"/>
      <c r="O62" s="9"/>
      <c r="P62" s="99"/>
      <c r="T62" s="82">
        <f>Z3</f>
        <v>3959</v>
      </c>
      <c r="U62" s="82"/>
      <c r="V62" s="82"/>
      <c r="W62" s="82"/>
      <c r="X62" s="82"/>
      <c r="AB62" s="98"/>
      <c r="AE62" s="9"/>
    </row>
    <row r="63" spans="1:45" x14ac:dyDescent="0.25">
      <c r="A63" s="2"/>
      <c r="B63" s="2"/>
      <c r="C63" s="2"/>
      <c r="D63" s="11"/>
      <c r="E63" s="11"/>
      <c r="F63" s="8"/>
      <c r="G63" s="3"/>
      <c r="H63" s="3"/>
      <c r="I63" s="3"/>
      <c r="M63" s="2"/>
      <c r="N63" s="2"/>
      <c r="O63" s="9"/>
      <c r="P63" s="99"/>
      <c r="AE63" s="9"/>
    </row>
    <row r="64" spans="1:45" x14ac:dyDescent="0.25">
      <c r="A64" s="2"/>
      <c r="B64" s="2"/>
      <c r="C64" s="2"/>
      <c r="D64" s="11"/>
      <c r="E64" s="11"/>
      <c r="F64" s="8"/>
      <c r="G64" s="3"/>
      <c r="H64" s="3"/>
      <c r="I64" s="3"/>
      <c r="M64" s="2"/>
      <c r="N64" s="2"/>
      <c r="O64" s="9"/>
      <c r="P64" s="99"/>
      <c r="AE64" s="9"/>
    </row>
    <row r="65" spans="1:16" x14ac:dyDescent="0.25">
      <c r="A65" s="2"/>
      <c r="B65" s="2"/>
      <c r="C65" s="2"/>
      <c r="D65" s="11"/>
      <c r="E65" s="11"/>
      <c r="F65" s="8"/>
      <c r="G65" s="3"/>
      <c r="H65" s="3"/>
      <c r="I65" s="3"/>
      <c r="J65" s="3"/>
      <c r="K65" s="3"/>
      <c r="L65" s="2"/>
      <c r="M65" s="2"/>
      <c r="N65" s="2"/>
      <c r="O65" s="9"/>
      <c r="P65" s="99"/>
    </row>
    <row r="66" spans="1:16" x14ac:dyDescent="0.25">
      <c r="A66" s="2"/>
      <c r="B66" s="2"/>
      <c r="C66" s="2"/>
      <c r="D66" s="11"/>
      <c r="E66" s="11"/>
      <c r="F66" s="8"/>
      <c r="G66" s="3"/>
      <c r="H66" s="3"/>
      <c r="I66" s="3"/>
      <c r="J66" s="3"/>
      <c r="K66" s="3"/>
      <c r="L66" s="2"/>
      <c r="M66" s="2"/>
      <c r="N66" s="2"/>
      <c r="O66" s="9"/>
      <c r="P66" s="99"/>
    </row>
    <row r="67" spans="1:16" x14ac:dyDescent="0.25">
      <c r="A67" s="2"/>
      <c r="B67" s="2"/>
      <c r="C67" s="2"/>
      <c r="D67" s="11"/>
      <c r="E67" s="11"/>
      <c r="F67" s="8"/>
      <c r="G67" s="3"/>
      <c r="H67" s="3"/>
      <c r="I67" s="3"/>
      <c r="J67" s="3"/>
      <c r="K67" s="3"/>
      <c r="L67" s="2"/>
      <c r="M67" s="2"/>
      <c r="N67" s="2"/>
      <c r="O67" s="9"/>
      <c r="P67" s="99"/>
    </row>
    <row r="68" spans="1:16" x14ac:dyDescent="0.25">
      <c r="A68" s="2"/>
      <c r="B68" s="2"/>
      <c r="C68" s="2"/>
      <c r="D68" s="11"/>
      <c r="E68" s="11"/>
      <c r="F68" s="8"/>
      <c r="G68" s="3"/>
      <c r="H68" s="3"/>
      <c r="I68" s="3"/>
      <c r="J68" s="3"/>
      <c r="K68" s="3"/>
      <c r="L68" s="2"/>
      <c r="M68" s="2"/>
      <c r="N68" s="2"/>
      <c r="O68" s="9"/>
      <c r="P68" s="99"/>
    </row>
    <row r="69" spans="1:16" x14ac:dyDescent="0.25">
      <c r="A69" s="2"/>
      <c r="B69" s="2"/>
      <c r="C69" s="2"/>
      <c r="D69" s="11"/>
      <c r="E69" s="11"/>
      <c r="F69" s="8"/>
      <c r="G69" s="3"/>
      <c r="H69" s="3"/>
      <c r="I69" s="3"/>
      <c r="J69" s="3"/>
      <c r="K69" s="3"/>
      <c r="L69" s="2"/>
      <c r="M69" s="2"/>
      <c r="N69" s="2"/>
      <c r="O69" s="9"/>
      <c r="P69" s="99"/>
    </row>
    <row r="70" spans="1:16" x14ac:dyDescent="0.25">
      <c r="A70" s="2"/>
      <c r="B70" s="2"/>
      <c r="C70" s="2"/>
      <c r="D70" s="11"/>
      <c r="E70" s="11"/>
      <c r="F70" s="8"/>
      <c r="G70" s="3"/>
      <c r="H70" s="3"/>
      <c r="I70" s="3"/>
      <c r="J70" s="3"/>
      <c r="K70" s="3"/>
      <c r="L70" s="2"/>
      <c r="M70" s="2"/>
      <c r="N70" s="2"/>
      <c r="O70" s="9"/>
      <c r="P70" s="99"/>
    </row>
    <row r="71" spans="1:16" x14ac:dyDescent="0.25">
      <c r="A71" s="2"/>
      <c r="B71" s="2"/>
      <c r="C71" s="2"/>
      <c r="D71" s="11"/>
      <c r="E71" s="11"/>
      <c r="F71" s="8"/>
      <c r="G71" s="3"/>
      <c r="H71" s="3"/>
      <c r="I71" s="3"/>
      <c r="J71" s="3"/>
      <c r="K71" s="3"/>
      <c r="L71" s="2"/>
      <c r="M71" s="2"/>
      <c r="N71" s="2"/>
      <c r="O71" s="9"/>
      <c r="P71" s="99"/>
    </row>
    <row r="72" spans="1:16" x14ac:dyDescent="0.25">
      <c r="A72" s="2"/>
      <c r="B72" s="2"/>
      <c r="C72" s="2"/>
      <c r="D72" s="11"/>
      <c r="E72" s="11"/>
      <c r="F72" s="8"/>
      <c r="G72" s="3"/>
      <c r="H72" s="3"/>
      <c r="I72" s="3"/>
      <c r="J72" s="3"/>
      <c r="K72" s="3"/>
      <c r="L72" s="2"/>
      <c r="M72" s="2"/>
      <c r="N72" s="2"/>
      <c r="O72" s="9"/>
      <c r="P72" s="99"/>
    </row>
    <row r="73" spans="1:16" x14ac:dyDescent="0.25">
      <c r="A73" s="2"/>
      <c r="B73" s="2"/>
      <c r="C73" s="2"/>
      <c r="D73" s="11"/>
      <c r="E73" s="11"/>
      <c r="F73" s="8"/>
      <c r="G73" s="3"/>
      <c r="H73" s="3"/>
      <c r="I73" s="3"/>
      <c r="J73" s="3"/>
      <c r="K73" s="3"/>
      <c r="L73" s="2"/>
      <c r="M73" s="2"/>
      <c r="N73" s="2"/>
      <c r="O73" s="9"/>
      <c r="P73" s="99"/>
    </row>
    <row r="74" spans="1:16" x14ac:dyDescent="0.25">
      <c r="A74" s="2"/>
      <c r="B74" s="2"/>
      <c r="C74" s="2"/>
      <c r="D74" s="11"/>
      <c r="E74" s="11"/>
      <c r="F74" s="8"/>
      <c r="G74" s="3"/>
      <c r="H74" s="3"/>
      <c r="I74" s="3"/>
      <c r="J74" s="3"/>
      <c r="K74" s="3"/>
      <c r="L74" s="2"/>
      <c r="M74" s="2"/>
      <c r="N74" s="2"/>
      <c r="O74" s="9"/>
      <c r="P74" s="99"/>
    </row>
    <row r="75" spans="1:16" x14ac:dyDescent="0.25">
      <c r="A75" s="2"/>
      <c r="B75" s="2"/>
      <c r="C75" s="2"/>
      <c r="D75" s="11"/>
      <c r="E75" s="11"/>
      <c r="F75" s="8"/>
      <c r="G75" s="3"/>
      <c r="H75" s="3"/>
      <c r="I75" s="3"/>
      <c r="J75" s="3"/>
      <c r="K75" s="3"/>
      <c r="L75" s="2"/>
      <c r="M75" s="2"/>
      <c r="N75" s="2"/>
      <c r="O75" s="9"/>
      <c r="P75" s="99"/>
    </row>
    <row r="76" spans="1:16" x14ac:dyDescent="0.25">
      <c r="A76" s="2"/>
      <c r="B76" s="2"/>
      <c r="C76" s="2"/>
      <c r="D76" s="11"/>
      <c r="E76" s="11"/>
      <c r="F76" s="8"/>
      <c r="G76" s="3"/>
      <c r="H76" s="3"/>
      <c r="I76" s="3"/>
      <c r="J76" s="3"/>
      <c r="K76" s="3"/>
      <c r="L76" s="2"/>
      <c r="M76" s="2"/>
      <c r="N76" s="2"/>
      <c r="O76" s="9"/>
      <c r="P76" s="99"/>
    </row>
    <row r="77" spans="1:16" x14ac:dyDescent="0.25">
      <c r="A77" s="2"/>
      <c r="B77" s="2"/>
      <c r="C77" s="2"/>
      <c r="D77" s="11"/>
      <c r="E77" s="11"/>
      <c r="F77" s="8"/>
      <c r="G77" s="3"/>
      <c r="H77" s="3"/>
      <c r="I77" s="3"/>
      <c r="J77" s="3"/>
      <c r="K77" s="3"/>
      <c r="L77" s="2"/>
      <c r="M77" s="2"/>
      <c r="N77" s="2"/>
      <c r="O77" s="9"/>
      <c r="P77" s="99"/>
    </row>
    <row r="78" spans="1:16" x14ac:dyDescent="0.25">
      <c r="A78" s="2"/>
      <c r="B78" s="2"/>
      <c r="C78" s="2"/>
      <c r="D78" s="11"/>
      <c r="E78" s="11"/>
      <c r="F78" s="8"/>
      <c r="G78" s="3"/>
      <c r="H78" s="3"/>
      <c r="I78" s="3"/>
      <c r="J78" s="3"/>
      <c r="K78" s="3"/>
      <c r="L78" s="2"/>
      <c r="M78" s="2"/>
      <c r="N78" s="2"/>
      <c r="O78" s="9"/>
      <c r="P78" s="99"/>
    </row>
    <row r="79" spans="1:16" x14ac:dyDescent="0.25">
      <c r="A79" s="2"/>
      <c r="B79" s="2"/>
      <c r="C79" s="2"/>
      <c r="D79" s="11"/>
      <c r="E79" s="11"/>
      <c r="F79" s="8"/>
      <c r="G79" s="3"/>
      <c r="H79" s="3"/>
      <c r="I79" s="3"/>
      <c r="J79" s="3"/>
      <c r="K79" s="3"/>
      <c r="L79" s="2"/>
      <c r="M79" s="2"/>
      <c r="N79" s="2"/>
      <c r="O79" s="9"/>
      <c r="P79" s="99"/>
    </row>
    <row r="80" spans="1:16" x14ac:dyDescent="0.25">
      <c r="A80" s="2"/>
      <c r="B80" s="2"/>
      <c r="C80" s="2"/>
      <c r="D80" s="11"/>
      <c r="E80" s="11"/>
      <c r="F80" s="8"/>
      <c r="G80" s="3"/>
      <c r="H80" s="3"/>
      <c r="I80" s="3"/>
      <c r="J80" s="3"/>
      <c r="K80" s="3"/>
      <c r="L80" s="2"/>
      <c r="M80" s="2"/>
      <c r="N80" s="2"/>
      <c r="O80" s="9"/>
      <c r="P80" s="99"/>
    </row>
    <row r="81" spans="1:16" x14ac:dyDescent="0.25">
      <c r="A81" s="2"/>
      <c r="B81" s="2"/>
      <c r="C81" s="2"/>
      <c r="D81" s="11"/>
      <c r="E81" s="11"/>
      <c r="F81" s="8"/>
      <c r="G81" s="3"/>
      <c r="H81" s="3"/>
      <c r="I81" s="3"/>
      <c r="J81" s="3"/>
      <c r="K81" s="3"/>
      <c r="L81" s="2"/>
      <c r="M81" s="2"/>
      <c r="N81" s="2"/>
      <c r="O81" s="9"/>
      <c r="P81" s="99"/>
    </row>
    <row r="82" spans="1:16" x14ac:dyDescent="0.25">
      <c r="A82" s="2"/>
      <c r="B82" s="2"/>
      <c r="C82" s="2"/>
      <c r="D82" s="11"/>
      <c r="E82" s="11"/>
      <c r="F82" s="8"/>
      <c r="G82" s="3"/>
      <c r="H82" s="3"/>
      <c r="I82" s="3"/>
      <c r="J82" s="3"/>
      <c r="K82" s="3"/>
      <c r="L82" s="2"/>
      <c r="M82" s="2"/>
      <c r="N82" s="2"/>
      <c r="O82" s="9"/>
      <c r="P82" s="99"/>
    </row>
    <row r="83" spans="1:16" x14ac:dyDescent="0.25">
      <c r="A83" s="2"/>
      <c r="B83" s="2"/>
      <c r="C83" s="2"/>
      <c r="D83" s="11"/>
      <c r="E83" s="11"/>
      <c r="F83" s="8"/>
      <c r="G83" s="3"/>
      <c r="H83" s="3"/>
      <c r="I83" s="3"/>
      <c r="J83" s="3"/>
      <c r="K83" s="3"/>
      <c r="L83" s="2"/>
      <c r="M83" s="2"/>
      <c r="N83" s="2"/>
      <c r="O83" s="9"/>
      <c r="P83" s="99"/>
    </row>
    <row r="84" spans="1:16" x14ac:dyDescent="0.25">
      <c r="A84" s="2"/>
      <c r="B84" s="2"/>
      <c r="C84" s="2"/>
      <c r="D84" s="11"/>
      <c r="E84" s="11"/>
      <c r="F84" s="8"/>
      <c r="G84" s="3"/>
      <c r="H84" s="3"/>
      <c r="I84" s="3"/>
      <c r="J84" s="3"/>
      <c r="K84" s="3"/>
      <c r="L84" s="2"/>
      <c r="M84" s="2"/>
      <c r="N84" s="2"/>
      <c r="O84" s="9"/>
      <c r="P84" s="99"/>
    </row>
    <row r="85" spans="1:16" ht="21" x14ac:dyDescent="0.2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9"/>
      <c r="P85" s="9"/>
    </row>
    <row r="86" spans="1:16" ht="26.25" customHeight="1" x14ac:dyDescent="0.25">
      <c r="A86" s="12"/>
      <c r="B86" s="12"/>
      <c r="C86" s="12"/>
      <c r="D86" s="12"/>
      <c r="E86" s="12"/>
      <c r="F86" s="12"/>
      <c r="G86" s="13"/>
      <c r="H86" s="13"/>
      <c r="I86" s="13"/>
      <c r="J86" s="12"/>
      <c r="K86" s="1"/>
      <c r="L86" s="1"/>
      <c r="M86" s="1"/>
      <c r="N86" s="1"/>
      <c r="O86" s="9"/>
      <c r="P86" s="9"/>
    </row>
    <row r="87" spans="1:16" ht="16.5" customHeight="1" x14ac:dyDescent="0.25">
      <c r="A87" s="12"/>
      <c r="B87" s="12"/>
      <c r="C87" s="12"/>
      <c r="D87" s="12"/>
      <c r="E87" s="12"/>
      <c r="F87" s="12"/>
      <c r="G87" s="14"/>
      <c r="H87" s="14"/>
      <c r="I87" s="14"/>
      <c r="J87" s="12"/>
      <c r="K87" s="1"/>
      <c r="L87" s="1"/>
      <c r="M87" s="1"/>
      <c r="N87" s="1"/>
      <c r="O87" s="9"/>
      <c r="P87" s="9"/>
    </row>
    <row r="88" spans="1:16" ht="20.100000000000001" customHeight="1" x14ac:dyDescent="0.25">
      <c r="A88" s="15"/>
      <c r="B88" s="15"/>
      <c r="C88" s="15"/>
      <c r="D88" s="3"/>
      <c r="E88" s="3"/>
      <c r="F88" s="2"/>
      <c r="G88" s="13"/>
      <c r="H88" s="13"/>
      <c r="I88" s="13"/>
      <c r="J88" s="2"/>
      <c r="K88" s="16"/>
      <c r="L88" s="2"/>
      <c r="M88" s="17"/>
      <c r="N88" s="1"/>
      <c r="O88" s="9"/>
      <c r="P88" s="9"/>
    </row>
    <row r="89" spans="1:16" ht="20.100000000000001" customHeight="1" x14ac:dyDescent="0.25">
      <c r="A89" s="15"/>
      <c r="B89" s="15"/>
      <c r="C89" s="15"/>
      <c r="D89" s="3"/>
      <c r="E89" s="3"/>
      <c r="F89" s="3"/>
      <c r="G89" s="14"/>
      <c r="H89" s="14"/>
      <c r="I89" s="14"/>
      <c r="J89" s="3"/>
      <c r="K89" s="18"/>
      <c r="L89" s="3"/>
      <c r="M89" s="17"/>
      <c r="N89" s="1"/>
      <c r="O89" s="2"/>
      <c r="P89" s="1"/>
    </row>
    <row r="90" spans="1:16" ht="1.5" customHeight="1" x14ac:dyDescent="0.25">
      <c r="A90" s="2"/>
      <c r="B90" s="19"/>
      <c r="C90" s="2"/>
      <c r="D90" s="20"/>
      <c r="E90" s="3"/>
      <c r="F90" s="2"/>
      <c r="G90" s="3"/>
      <c r="H90" s="3"/>
      <c r="I90" s="3"/>
      <c r="J90" s="2"/>
      <c r="K90" s="2"/>
      <c r="L90" s="2"/>
      <c r="M90" s="21"/>
      <c r="N90" s="2"/>
      <c r="O90" s="2"/>
      <c r="P90" s="1"/>
    </row>
    <row r="91" spans="1:16" ht="15" customHeight="1" x14ac:dyDescent="0.25">
      <c r="A91" s="2"/>
      <c r="B91" s="22"/>
      <c r="C91" s="23"/>
      <c r="D91" s="100"/>
      <c r="E91" s="101"/>
      <c r="F91" s="2"/>
      <c r="G91" s="3"/>
      <c r="H91" s="24"/>
      <c r="I91" s="25"/>
      <c r="J91" s="2"/>
      <c r="K91" s="2"/>
      <c r="L91" s="2"/>
      <c r="M91" s="2"/>
      <c r="N91" s="102"/>
      <c r="O91" s="103"/>
      <c r="P91" s="1"/>
    </row>
    <row r="92" spans="1:16" ht="17.100000000000001" customHeight="1" x14ac:dyDescent="0.25">
      <c r="A92" s="2"/>
      <c r="B92" s="26"/>
      <c r="C92" s="23"/>
      <c r="D92" s="100"/>
      <c r="E92" s="101"/>
      <c r="F92" s="2"/>
      <c r="G92" s="2"/>
      <c r="H92" s="2"/>
      <c r="I92" s="2"/>
      <c r="J92" s="2"/>
      <c r="K92" s="2"/>
      <c r="L92" s="2"/>
      <c r="M92" s="2"/>
      <c r="N92" s="102"/>
      <c r="O92" s="103"/>
      <c r="P92" s="1"/>
    </row>
    <row r="93" spans="1:16" ht="17.100000000000001" customHeight="1" x14ac:dyDescent="0.25">
      <c r="A93" s="2"/>
      <c r="B93" s="26"/>
      <c r="C93" s="23"/>
      <c r="D93" s="100"/>
      <c r="E93" s="101"/>
      <c r="F93" s="2"/>
      <c r="G93" s="2"/>
      <c r="H93" s="2"/>
      <c r="I93" s="2"/>
      <c r="J93" s="2"/>
      <c r="K93" s="2"/>
      <c r="L93" s="2"/>
      <c r="M93" s="2"/>
      <c r="N93" s="102"/>
      <c r="O93" s="103"/>
      <c r="P93" s="1"/>
    </row>
    <row r="94" spans="1:16" ht="17.100000000000001" customHeight="1" x14ac:dyDescent="0.25">
      <c r="A94" s="2"/>
      <c r="B94" s="27"/>
      <c r="C94" s="23"/>
      <c r="D94" s="100"/>
      <c r="E94" s="101"/>
      <c r="F94" s="2"/>
      <c r="G94" s="2"/>
      <c r="H94" s="2"/>
      <c r="I94" s="2"/>
      <c r="J94" s="2"/>
      <c r="K94" s="2"/>
      <c r="L94" s="2"/>
      <c r="M94" s="2"/>
      <c r="N94" s="104"/>
      <c r="O94" s="103"/>
      <c r="P94" s="1"/>
    </row>
    <row r="95" spans="1:16" ht="17.100000000000001" customHeight="1" x14ac:dyDescent="0.25">
      <c r="A95" s="2"/>
      <c r="B95" s="28"/>
      <c r="C95" s="23"/>
      <c r="D95" s="100"/>
      <c r="E95" s="101"/>
      <c r="F95" s="2"/>
      <c r="G95" s="2"/>
      <c r="H95" s="2"/>
      <c r="I95" s="2"/>
      <c r="J95" s="2"/>
      <c r="K95" s="2"/>
      <c r="L95" s="2"/>
      <c r="M95" s="2"/>
      <c r="N95" s="104"/>
      <c r="O95" s="103"/>
      <c r="P95" s="1"/>
    </row>
    <row r="96" spans="1:16" ht="17.100000000000001" customHeight="1" x14ac:dyDescent="0.25">
      <c r="A96" s="2"/>
      <c r="B96" s="29"/>
      <c r="C96" s="23"/>
      <c r="D96" s="100"/>
      <c r="E96" s="101"/>
      <c r="F96" s="2"/>
      <c r="G96" s="2"/>
      <c r="H96" s="2"/>
      <c r="I96" s="2"/>
      <c r="J96" s="2"/>
      <c r="K96" s="2"/>
      <c r="L96" s="2"/>
      <c r="M96" s="2"/>
      <c r="N96" s="105"/>
      <c r="O96" s="103"/>
      <c r="P96" s="1"/>
    </row>
    <row r="97" spans="1:16" ht="17.100000000000001" customHeight="1" x14ac:dyDescent="0.25">
      <c r="A97" s="2"/>
      <c r="B97" s="30"/>
      <c r="C97" s="23"/>
      <c r="D97" s="100"/>
      <c r="E97" s="101"/>
      <c r="F97" s="2"/>
      <c r="G97" s="2"/>
      <c r="H97" s="2"/>
      <c r="I97" s="2"/>
      <c r="J97" s="2"/>
      <c r="K97" s="2"/>
      <c r="L97" s="2"/>
      <c r="M97" s="2"/>
      <c r="N97" s="105"/>
      <c r="O97" s="103"/>
      <c r="P97" s="1"/>
    </row>
    <row r="98" spans="1:16" ht="17.100000000000001" customHeight="1" x14ac:dyDescent="0.25">
      <c r="A98" s="2"/>
      <c r="B98" s="31"/>
      <c r="C98" s="23"/>
      <c r="D98" s="100"/>
      <c r="E98" s="101"/>
      <c r="F98" s="2"/>
      <c r="G98" s="2"/>
      <c r="H98" s="2"/>
      <c r="I98" s="2"/>
      <c r="J98" s="2"/>
      <c r="K98" s="2"/>
      <c r="L98" s="2"/>
      <c r="M98" s="2"/>
      <c r="N98" s="2"/>
      <c r="O98" s="2"/>
      <c r="P98" s="1"/>
    </row>
    <row r="99" spans="1:16" ht="17.100000000000001" customHeight="1" x14ac:dyDescent="0.25">
      <c r="A99" s="2"/>
      <c r="B99" s="32"/>
      <c r="C99" s="33"/>
      <c r="D99" s="100"/>
      <c r="E99" s="101"/>
      <c r="F99" s="2"/>
      <c r="G99" s="2"/>
      <c r="H99" s="2"/>
      <c r="I99" s="2"/>
      <c r="J99" s="2"/>
      <c r="K99" s="2"/>
      <c r="L99" s="2"/>
      <c r="M99" s="2"/>
      <c r="N99" s="2"/>
      <c r="O99" s="103"/>
      <c r="P99" s="1"/>
    </row>
    <row r="100" spans="1:16" ht="17.100000000000001" customHeight="1" x14ac:dyDescent="0.25">
      <c r="A100" s="2"/>
      <c r="B100" s="34"/>
      <c r="C100" s="33"/>
      <c r="D100" s="100"/>
      <c r="E100" s="101"/>
      <c r="F100" s="2"/>
      <c r="G100" s="2"/>
      <c r="H100" s="2"/>
      <c r="I100" s="2"/>
      <c r="J100" s="2"/>
      <c r="K100" s="2"/>
      <c r="L100" s="2"/>
      <c r="M100" s="2"/>
      <c r="N100" s="35"/>
      <c r="O100" s="103"/>
      <c r="P100" s="1"/>
    </row>
    <row r="101" spans="1:16" ht="5.25" customHeight="1" x14ac:dyDescent="0.25">
      <c r="A101" s="2"/>
      <c r="B101" s="19"/>
      <c r="C101" s="33"/>
      <c r="D101" s="20"/>
      <c r="E101" s="3"/>
      <c r="F101" s="2"/>
      <c r="G101" s="3"/>
      <c r="H101" s="3"/>
      <c r="I101" s="3"/>
      <c r="J101" s="2"/>
      <c r="K101" s="2"/>
      <c r="L101" s="2"/>
      <c r="M101" s="21"/>
      <c r="N101" s="2"/>
      <c r="O101" s="2"/>
      <c r="P101" s="1"/>
    </row>
    <row r="102" spans="1:16" ht="17.100000000000001" customHeight="1" x14ac:dyDescent="0.25">
      <c r="A102" s="2"/>
      <c r="B102" s="27"/>
      <c r="C102" s="23"/>
      <c r="D102" s="106"/>
      <c r="E102" s="106"/>
      <c r="F102" s="8"/>
      <c r="G102" s="107"/>
      <c r="H102" s="107"/>
      <c r="I102" s="107"/>
      <c r="J102" s="107"/>
      <c r="K102" s="107"/>
      <c r="L102" s="2"/>
      <c r="M102" s="2"/>
      <c r="N102" s="2"/>
      <c r="O102" s="2"/>
      <c r="P102" s="1"/>
    </row>
    <row r="103" spans="1:16" x14ac:dyDescent="0.25">
      <c r="A103" s="2"/>
      <c r="B103" s="36"/>
      <c r="C103" s="23"/>
      <c r="D103" s="106"/>
      <c r="E103" s="106"/>
      <c r="F103" s="8"/>
      <c r="G103" s="108"/>
      <c r="H103" s="108"/>
      <c r="I103" s="108"/>
      <c r="J103" s="108"/>
      <c r="K103" s="108"/>
      <c r="L103" s="2"/>
      <c r="M103" s="2"/>
      <c r="N103" s="2"/>
      <c r="O103" s="2"/>
      <c r="P103" s="1"/>
    </row>
    <row r="104" spans="1:16" x14ac:dyDescent="0.25">
      <c r="A104" s="2"/>
      <c r="B104" s="2"/>
      <c r="C104" s="2"/>
      <c r="D104" s="106"/>
      <c r="E104" s="106"/>
      <c r="F104" s="8"/>
      <c r="G104" s="108"/>
      <c r="H104" s="108"/>
      <c r="I104" s="108"/>
      <c r="J104" s="108"/>
      <c r="K104" s="108"/>
      <c r="L104" s="2"/>
      <c r="M104" s="2"/>
      <c r="N104" s="2"/>
      <c r="O104" s="2"/>
      <c r="P104" s="1"/>
    </row>
    <row r="105" spans="1:1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13" ht="25.5" customHeight="1" x14ac:dyDescent="0.25"/>
    <row r="114" ht="15" customHeight="1" x14ac:dyDescent="0.25"/>
    <row r="115" ht="1.5" customHeight="1" x14ac:dyDescent="0.25"/>
    <row r="116" ht="15" customHeight="1" x14ac:dyDescent="0.25"/>
    <row r="117" ht="17.100000000000001" customHeight="1" x14ac:dyDescent="0.25"/>
    <row r="118" ht="17.100000000000001" customHeight="1" x14ac:dyDescent="0.25"/>
    <row r="119" ht="17.100000000000001" customHeight="1" x14ac:dyDescent="0.25"/>
    <row r="120" ht="17.100000000000001" customHeight="1" x14ac:dyDescent="0.25"/>
    <row r="121" ht="17.100000000000001" customHeight="1" x14ac:dyDescent="0.25"/>
    <row r="122" ht="17.100000000000001" customHeight="1" x14ac:dyDescent="0.25"/>
    <row r="123" ht="17.100000000000001" customHeight="1" x14ac:dyDescent="0.25"/>
    <row r="124" ht="17.100000000000001" customHeight="1" x14ac:dyDescent="0.25"/>
    <row r="125" ht="17.100000000000001" customHeight="1" x14ac:dyDescent="0.25"/>
    <row r="126" ht="17.100000000000001" customHeight="1" x14ac:dyDescent="0.25"/>
    <row r="127" ht="11.25" customHeight="1" x14ac:dyDescent="0.25"/>
    <row r="139" spans="2:5" x14ac:dyDescent="0.25">
      <c r="B139" s="37"/>
      <c r="C139" s="37"/>
      <c r="D139" s="37"/>
      <c r="E139" s="37"/>
    </row>
  </sheetData>
  <mergeCells count="126">
    <mergeCell ref="F41:G43"/>
    <mergeCell ref="A11:I11"/>
    <mergeCell ref="O96:O97"/>
    <mergeCell ref="O99:O100"/>
    <mergeCell ref="D102:E104"/>
    <mergeCell ref="G102:K102"/>
    <mergeCell ref="G103:K104"/>
    <mergeCell ref="I55:J58"/>
    <mergeCell ref="A6:I6"/>
    <mergeCell ref="L19:M19"/>
    <mergeCell ref="L20:M20"/>
    <mergeCell ref="J10:K10"/>
    <mergeCell ref="J11:K11"/>
    <mergeCell ref="J15:K15"/>
    <mergeCell ref="J12:K12"/>
    <mergeCell ref="J17:K17"/>
    <mergeCell ref="J18:K18"/>
    <mergeCell ref="Z38:AA41"/>
    <mergeCell ref="G44:H47"/>
    <mergeCell ref="L47:N51"/>
    <mergeCell ref="AB58:AB62"/>
    <mergeCell ref="P61:P84"/>
    <mergeCell ref="T62:X62"/>
    <mergeCell ref="D91:D100"/>
    <mergeCell ref="E91:E100"/>
    <mergeCell ref="N91:N93"/>
    <mergeCell ref="O91:O93"/>
    <mergeCell ref="N94:N95"/>
    <mergeCell ref="O94:O95"/>
    <mergeCell ref="N96:N97"/>
    <mergeCell ref="J42:L46"/>
    <mergeCell ref="T50:U53"/>
    <mergeCell ref="I51:J54"/>
    <mergeCell ref="V51:W54"/>
    <mergeCell ref="K52:M56"/>
    <mergeCell ref="Q52:S56"/>
    <mergeCell ref="B49:D50"/>
    <mergeCell ref="P37:P60"/>
    <mergeCell ref="X37:Y43"/>
    <mergeCell ref="K38:N41"/>
    <mergeCell ref="S38:V41"/>
    <mergeCell ref="Q9:Y9"/>
    <mergeCell ref="L9:M9"/>
    <mergeCell ref="L10:M10"/>
    <mergeCell ref="L11:M11"/>
    <mergeCell ref="L12:M12"/>
    <mergeCell ref="L14:M14"/>
    <mergeCell ref="L15:M15"/>
    <mergeCell ref="L17:M17"/>
    <mergeCell ref="L18:M18"/>
    <mergeCell ref="AI47:AJ47"/>
    <mergeCell ref="A8:I8"/>
    <mergeCell ref="Q5:Y5"/>
    <mergeCell ref="Q7:Y7"/>
    <mergeCell ref="A13:I13"/>
    <mergeCell ref="A2:I2"/>
    <mergeCell ref="A3:I3"/>
    <mergeCell ref="A14:I14"/>
    <mergeCell ref="Q2:Y2"/>
    <mergeCell ref="Q4:Y4"/>
    <mergeCell ref="A4:I4"/>
    <mergeCell ref="A12:I12"/>
    <mergeCell ref="Q8:Y8"/>
    <mergeCell ref="A9:I9"/>
    <mergeCell ref="Q3:Y3"/>
    <mergeCell ref="A7:I7"/>
    <mergeCell ref="Z3:AA3"/>
    <mergeCell ref="Q10:Y10"/>
    <mergeCell ref="Q11:Y11"/>
    <mergeCell ref="A10:I10"/>
    <mergeCell ref="Q6:Y6"/>
    <mergeCell ref="A19:I19"/>
    <mergeCell ref="A15:I15"/>
    <mergeCell ref="A18:I18"/>
    <mergeCell ref="L6:M6"/>
    <mergeCell ref="L3:M3"/>
    <mergeCell ref="L7:M7"/>
    <mergeCell ref="L8:M8"/>
    <mergeCell ref="Z4:AA4"/>
    <mergeCell ref="Z2:AA2"/>
    <mergeCell ref="Z5:AA5"/>
    <mergeCell ref="AB2:AC2"/>
    <mergeCell ref="AB3:AC3"/>
    <mergeCell ref="AB4:AC4"/>
    <mergeCell ref="AB5:AC5"/>
    <mergeCell ref="AB6:AC6"/>
    <mergeCell ref="AB7:AC7"/>
    <mergeCell ref="Z6:AA6"/>
    <mergeCell ref="Z7:AA7"/>
    <mergeCell ref="J7:K7"/>
    <mergeCell ref="Q1:AC1"/>
    <mergeCell ref="A1:M1"/>
    <mergeCell ref="J2:K2"/>
    <mergeCell ref="L2:M2"/>
    <mergeCell ref="J3:K3"/>
    <mergeCell ref="A5:I5"/>
    <mergeCell ref="J5:K5"/>
    <mergeCell ref="L5:M5"/>
    <mergeCell ref="Z8:AA8"/>
    <mergeCell ref="Z9:AA9"/>
    <mergeCell ref="Z10:AA10"/>
    <mergeCell ref="Z11:AA11"/>
    <mergeCell ref="J4:K4"/>
    <mergeCell ref="J6:K6"/>
    <mergeCell ref="J8:K8"/>
    <mergeCell ref="J9:K9"/>
    <mergeCell ref="AB8:AC8"/>
    <mergeCell ref="AB9:AC9"/>
    <mergeCell ref="AB10:AC10"/>
    <mergeCell ref="AB11:AC11"/>
    <mergeCell ref="L4:M4"/>
    <mergeCell ref="X36:AA36"/>
    <mergeCell ref="J13:K13"/>
    <mergeCell ref="L13:M13"/>
    <mergeCell ref="P26:AA26"/>
    <mergeCell ref="D26:O26"/>
    <mergeCell ref="J14:K14"/>
    <mergeCell ref="J19:K19"/>
    <mergeCell ref="J20:K20"/>
    <mergeCell ref="P32:P36"/>
    <mergeCell ref="A17:I17"/>
    <mergeCell ref="T30:X30"/>
    <mergeCell ref="L31:M34"/>
    <mergeCell ref="I33:J36"/>
    <mergeCell ref="S36:V36"/>
    <mergeCell ref="A20:I20"/>
  </mergeCells>
  <pageMargins left="0.7" right="0.7" top="0.75" bottom="0.75" header="0.3" footer="0.3"/>
  <pageSetup paperSize="9" scale="5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Heliocentric Model Calculations</vt:lpstr>
      <vt:lpstr>'Heliocentric Model Calculations'!Print_Area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Lonnie Smith</dc:creator>
  <cp:lastModifiedBy>Lonnie Smith</cp:lastModifiedBy>
  <cp:lastPrinted>2016-07-12T13:45:05Z</cp:lastPrinted>
  <dcterms:created xsi:type="dcterms:W3CDTF">2016-07-10T17:23:10Z</dcterms:created>
  <dcterms:modified xsi:type="dcterms:W3CDTF">2016-07-13T19:54:37Z</dcterms:modified>
</cp:coreProperties>
</file>